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lie\Downloads\"/>
    </mc:Choice>
  </mc:AlternateContent>
  <xr:revisionPtr revIDLastSave="0" documentId="8_{8ECC9738-DABB-44F1-80EA-D17F9FE47E45}" xr6:coauthVersionLast="47" xr6:coauthVersionMax="47" xr10:uidLastSave="{00000000-0000-0000-0000-000000000000}"/>
  <bookViews>
    <workbookView xWindow="1780" yWindow="1780" windowWidth="14400" windowHeight="7360" activeTab="2"/>
  </bookViews>
  <sheets>
    <sheet name="Sheet a" sheetId="1" r:id="rId1"/>
    <sheet name="Sheet b" sheetId="3" r:id="rId2"/>
    <sheet name="Sheet c" sheetId="4" r:id="rId3"/>
    <sheet name="Sheet d" sheetId="5" r:id="rId4"/>
  </sheets>
  <calcPr calcId="191029"/>
</workbook>
</file>

<file path=xl/calcChain.xml><?xml version="1.0" encoding="utf-8"?>
<calcChain xmlns="http://schemas.openxmlformats.org/spreadsheetml/2006/main">
  <c r="C55" i="4" l="1"/>
  <c r="D55" i="4"/>
  <c r="E55" i="4"/>
  <c r="B55" i="4"/>
  <c r="B58" i="4"/>
  <c r="C58" i="4"/>
  <c r="C64" i="4" s="1"/>
  <c r="D58" i="4"/>
  <c r="E58" i="4"/>
  <c r="B59" i="4"/>
  <c r="B67" i="4" s="1"/>
  <c r="C59" i="4"/>
  <c r="C67" i="4" s="1"/>
  <c r="D59" i="4"/>
  <c r="E59" i="4"/>
  <c r="B60" i="4"/>
  <c r="C60" i="4"/>
  <c r="C66" i="4" s="1"/>
  <c r="D60" i="4"/>
  <c r="E60" i="4"/>
  <c r="B61" i="4"/>
  <c r="C61" i="4"/>
  <c r="D61" i="4"/>
  <c r="E61" i="4"/>
  <c r="B62" i="4"/>
  <c r="C62" i="4"/>
  <c r="D62" i="4"/>
  <c r="E62" i="4"/>
  <c r="B63" i="4"/>
  <c r="C63" i="4"/>
  <c r="D63" i="4"/>
  <c r="E63" i="4"/>
  <c r="E64" i="4"/>
  <c r="B64" i="4"/>
  <c r="D64" i="4"/>
  <c r="E66" i="4"/>
  <c r="D66" i="4"/>
  <c r="C10" i="1"/>
  <c r="C11" i="1"/>
  <c r="B8" i="1"/>
  <c r="C8" i="1"/>
  <c r="B9" i="1"/>
  <c r="C9" i="1"/>
  <c r="B10" i="1"/>
  <c r="B11" i="1"/>
  <c r="B12" i="1"/>
  <c r="C12" i="1"/>
  <c r="B13" i="1"/>
  <c r="C13" i="1"/>
  <c r="B14" i="1"/>
  <c r="C14" i="1" s="1"/>
  <c r="B15" i="1"/>
  <c r="C15" i="1" s="1"/>
  <c r="B16" i="1"/>
  <c r="C16" i="1" s="1"/>
  <c r="B17" i="1"/>
  <c r="C17" i="1"/>
  <c r="B18" i="1"/>
  <c r="C18" i="1" s="1"/>
  <c r="B19" i="1"/>
  <c r="C19" i="1" s="1"/>
  <c r="B20" i="1"/>
  <c r="C20" i="1"/>
  <c r="B21" i="1"/>
  <c r="C21" i="1" s="1"/>
  <c r="F8" i="3"/>
  <c r="F9" i="3"/>
  <c r="F10" i="3"/>
  <c r="F11" i="3"/>
  <c r="F12" i="3"/>
  <c r="F7" i="3"/>
  <c r="D8" i="3"/>
  <c r="D9" i="3"/>
  <c r="D10" i="3"/>
  <c r="D11" i="3"/>
  <c r="D12" i="3"/>
  <c r="D7" i="3"/>
  <c r="B8" i="3"/>
  <c r="B9" i="3"/>
  <c r="B10" i="3"/>
  <c r="B11" i="3"/>
  <c r="B12" i="3"/>
  <c r="B7" i="3"/>
  <c r="B7" i="1"/>
  <c r="C7" i="1"/>
  <c r="B66" i="4" l="1"/>
</calcChain>
</file>

<file path=xl/sharedStrings.xml><?xml version="1.0" encoding="utf-8"?>
<sst xmlns="http://schemas.openxmlformats.org/spreadsheetml/2006/main" count="77" uniqueCount="53">
  <si>
    <t>Y1</t>
  </si>
  <si>
    <t>Y2</t>
  </si>
  <si>
    <t>X1</t>
  </si>
  <si>
    <t>X2</t>
  </si>
  <si>
    <t>Frost, B.R. and Frost, C.D., 2008, A geochemical classification for feldspathic igneous rocks.  Journal of Petrology, v. 49, p. 1955-1969.</t>
  </si>
  <si>
    <t>SiO2 %</t>
  </si>
  <si>
    <t>Frost and Frost, 2008, Fig. 1.</t>
  </si>
  <si>
    <t>Fe-index: Discriminates between ferroan and magnesian rocks (nominally tholeiitic vs. calc-alkaline, or no early magnetite vs. early magnetite crystallization).</t>
  </si>
  <si>
    <t>X3</t>
  </si>
  <si>
    <t>Y3</t>
  </si>
  <si>
    <t>Equation:</t>
  </si>
  <si>
    <t>Y1 = 0.005*SiO2 + 0.46</t>
  </si>
  <si>
    <t>Equations</t>
  </si>
  <si>
    <r>
      <t>Y1 = -45.36 + 1.0043*SiO</t>
    </r>
    <r>
      <rPr>
        <vertAlign val="subscript"/>
        <sz val="9"/>
        <color indexed="30"/>
        <rFont val="Arial"/>
        <family val="2"/>
      </rPr>
      <t>2</t>
    </r>
    <r>
      <rPr>
        <sz val="9"/>
        <color indexed="30"/>
        <rFont val="Arial"/>
        <family val="2"/>
      </rPr>
      <t xml:space="preserve"> - 0.00427*SiO</t>
    </r>
    <r>
      <rPr>
        <vertAlign val="subscript"/>
        <sz val="9"/>
        <color indexed="30"/>
        <rFont val="Arial"/>
        <family val="2"/>
      </rPr>
      <t>2</t>
    </r>
    <r>
      <rPr>
        <vertAlign val="superscript"/>
        <sz val="9"/>
        <color indexed="30"/>
        <rFont val="Arial"/>
        <family val="2"/>
      </rPr>
      <t>2</t>
    </r>
  </si>
  <si>
    <r>
      <t>Y1 = -41.86 + 1.112*SiO</t>
    </r>
    <r>
      <rPr>
        <vertAlign val="subscript"/>
        <sz val="9"/>
        <color indexed="10"/>
        <rFont val="Arial"/>
        <family val="2"/>
      </rPr>
      <t>2</t>
    </r>
    <r>
      <rPr>
        <sz val="9"/>
        <color indexed="10"/>
        <rFont val="Arial"/>
        <family val="2"/>
      </rPr>
      <t xml:space="preserve"> - 0.00572*SiO</t>
    </r>
    <r>
      <rPr>
        <vertAlign val="subscript"/>
        <sz val="9"/>
        <color indexed="10"/>
        <rFont val="Arial"/>
        <family val="2"/>
      </rPr>
      <t>2</t>
    </r>
    <r>
      <rPr>
        <vertAlign val="superscript"/>
        <sz val="9"/>
        <color indexed="10"/>
        <rFont val="Arial"/>
        <family val="2"/>
      </rPr>
      <t>2</t>
    </r>
  </si>
  <si>
    <t>Modified alkali-lime index: Discriminates between four gradations of calcic to alkaline rocks.</t>
  </si>
  <si>
    <t>Al/(Na+K) molar</t>
  </si>
  <si>
    <t>Frost and Frost, 2008, Fig. 6c and text.</t>
  </si>
  <si>
    <t>Frost and Frost, 2008, Fig. 2.</t>
  </si>
  <si>
    <r>
      <t xml:space="preserve">Aluminum saturation index: Discriminates between peraluminous and metaluminous rocks </t>
    </r>
    <r>
      <rPr>
        <sz val="9"/>
        <color indexed="10"/>
        <rFont val="Arial"/>
        <family val="2"/>
      </rPr>
      <t>(X1-Y1)</t>
    </r>
    <r>
      <rPr>
        <sz val="9"/>
        <rFont val="Arial"/>
        <family val="2"/>
      </rPr>
      <t xml:space="preserve">, and between metaluminous and peralkaline rocks </t>
    </r>
    <r>
      <rPr>
        <sz val="9"/>
        <color indexed="30"/>
        <rFont val="Arial"/>
        <family val="2"/>
      </rPr>
      <t>(X2-Y2)</t>
    </r>
    <r>
      <rPr>
        <sz val="9"/>
        <rFont val="Arial"/>
        <family val="2"/>
      </rPr>
      <t>.</t>
    </r>
  </si>
  <si>
    <t>(Q-(Lc+2*(Ne+Ks))/100 normative</t>
  </si>
  <si>
    <t>Al-(Na+K) molar</t>
  </si>
  <si>
    <t>Discriminates between different types of alkaline rocks.</t>
  </si>
  <si>
    <t>Frost and Frost, 2008, Fig. 8.</t>
  </si>
  <si>
    <r>
      <t>SiO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 xml:space="preserve"> %</t>
    </r>
  </si>
  <si>
    <r>
      <t>SiO</t>
    </r>
    <r>
      <rPr>
        <b/>
        <vertAlign val="subscript"/>
        <sz val="9"/>
        <color indexed="17"/>
        <rFont val="Arial"/>
        <family val="2"/>
      </rPr>
      <t>2</t>
    </r>
    <r>
      <rPr>
        <b/>
        <sz val="9"/>
        <color indexed="17"/>
        <rFont val="Arial"/>
        <family val="2"/>
      </rPr>
      <t xml:space="preserve"> %</t>
    </r>
  </si>
  <si>
    <r>
      <t>SiO</t>
    </r>
    <r>
      <rPr>
        <b/>
        <vertAlign val="subscript"/>
        <sz val="9"/>
        <color indexed="30"/>
        <rFont val="Arial"/>
        <family val="2"/>
      </rPr>
      <t>2</t>
    </r>
    <r>
      <rPr>
        <b/>
        <sz val="9"/>
        <color indexed="30"/>
        <rFont val="Arial"/>
        <family val="2"/>
      </rPr>
      <t xml:space="preserve"> %</t>
    </r>
  </si>
  <si>
    <r>
      <t>SiO</t>
    </r>
    <r>
      <rPr>
        <b/>
        <vertAlign val="subscript"/>
        <sz val="9"/>
        <color indexed="10"/>
        <rFont val="Arial"/>
        <family val="2"/>
      </rPr>
      <t>2</t>
    </r>
    <r>
      <rPr>
        <b/>
        <sz val="9"/>
        <color indexed="10"/>
        <rFont val="Arial"/>
        <family val="2"/>
      </rPr>
      <t xml:space="preserve"> %</t>
    </r>
  </si>
  <si>
    <t>Na2O+K2O-CaO%</t>
  </si>
  <si>
    <r>
      <t>FeO</t>
    </r>
    <r>
      <rPr>
        <b/>
        <vertAlign val="subscript"/>
        <sz val="9"/>
        <rFont val="Arial"/>
        <family val="2"/>
      </rPr>
      <t>total</t>
    </r>
    <r>
      <rPr>
        <b/>
        <sz val="9"/>
        <rFont val="Arial"/>
        <family val="2"/>
      </rPr>
      <t>/(MgO + FeO</t>
    </r>
    <r>
      <rPr>
        <b/>
        <vertAlign val="subscript"/>
        <sz val="9"/>
        <rFont val="Arial"/>
        <family val="2"/>
      </rPr>
      <t>total</t>
    </r>
    <r>
      <rPr>
        <b/>
        <sz val="9"/>
        <rFont val="Arial"/>
        <family val="2"/>
      </rPr>
      <t>) wt. %</t>
    </r>
  </si>
  <si>
    <r>
      <t>MgO/(MgO + FeO</t>
    </r>
    <r>
      <rPr>
        <b/>
        <vertAlign val="subscript"/>
        <sz val="9"/>
        <rFont val="Arial"/>
        <family val="2"/>
      </rPr>
      <t>total</t>
    </r>
    <r>
      <rPr>
        <b/>
        <sz val="9"/>
        <rFont val="Arial"/>
        <family val="2"/>
      </rPr>
      <t>) wt. %</t>
    </r>
  </si>
  <si>
    <t>Mg/(Mg+Fe) molar</t>
  </si>
  <si>
    <t>Y4</t>
  </si>
  <si>
    <t>Mg/Fe molar</t>
  </si>
  <si>
    <r>
      <t>Y2 = -44.72 + 1.094*SiO</t>
    </r>
    <r>
      <rPr>
        <vertAlign val="subscript"/>
        <sz val="9"/>
        <color indexed="17"/>
        <rFont val="Arial"/>
        <family val="2"/>
      </rPr>
      <t>2</t>
    </r>
    <r>
      <rPr>
        <sz val="9"/>
        <color indexed="17"/>
        <rFont val="Arial"/>
        <family val="2"/>
      </rPr>
      <t xml:space="preserve"> - 0.00527*SiO</t>
    </r>
    <r>
      <rPr>
        <vertAlign val="subscript"/>
        <sz val="9"/>
        <color indexed="17"/>
        <rFont val="Arial"/>
        <family val="2"/>
      </rPr>
      <t>2</t>
    </r>
    <r>
      <rPr>
        <vertAlign val="superscript"/>
        <sz val="9"/>
        <color indexed="17"/>
        <rFont val="Arial"/>
        <family val="2"/>
      </rPr>
      <t>2</t>
    </r>
  </si>
  <si>
    <t>SiO2</t>
  </si>
  <si>
    <t>Al2O3</t>
  </si>
  <si>
    <t>CaO</t>
  </si>
  <si>
    <t>Na2O</t>
  </si>
  <si>
    <t>K2O</t>
  </si>
  <si>
    <t>P2O5</t>
  </si>
  <si>
    <t>Albite</t>
  </si>
  <si>
    <t>Orthoclase</t>
  </si>
  <si>
    <t>Anorthite</t>
  </si>
  <si>
    <t>Apatite</t>
  </si>
  <si>
    <t>Sum</t>
  </si>
  <si>
    <t>Oxide weights</t>
  </si>
  <si>
    <t>Total</t>
  </si>
  <si>
    <t>-</t>
  </si>
  <si>
    <t>ASI</t>
  </si>
  <si>
    <t>AI</t>
  </si>
  <si>
    <t>Molar proportions, calculated as indicated above</t>
  </si>
  <si>
    <t>Al/((Ca-3.33*P)+Na+K) molar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</si>
</sst>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9" formatCode="0.0000"/>
  </numFmts>
  <fonts count="28" x14ac:knownFonts="1"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bscript"/>
      <sz val="9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indexed="30"/>
      <name val="Arial"/>
      <family val="2"/>
    </font>
    <font>
      <vertAlign val="subscript"/>
      <sz val="9"/>
      <color indexed="30"/>
      <name val="Arial"/>
      <family val="2"/>
    </font>
    <font>
      <vertAlign val="superscript"/>
      <sz val="9"/>
      <color indexed="30"/>
      <name val="Arial"/>
      <family val="2"/>
    </font>
    <font>
      <vertAlign val="subscript"/>
      <sz val="9"/>
      <color indexed="17"/>
      <name val="Arial"/>
      <family val="2"/>
    </font>
    <font>
      <vertAlign val="superscript"/>
      <sz val="9"/>
      <color indexed="17"/>
      <name val="Arial"/>
      <family val="2"/>
    </font>
    <font>
      <vertAlign val="subscript"/>
      <sz val="9"/>
      <color indexed="10"/>
      <name val="Arial"/>
      <family val="2"/>
    </font>
    <font>
      <vertAlign val="superscript"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30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30"/>
      <name val="Arial"/>
      <family val="2"/>
    </font>
    <font>
      <b/>
      <vertAlign val="subscript"/>
      <sz val="9"/>
      <color indexed="17"/>
      <name val="Arial"/>
      <family val="2"/>
    </font>
    <font>
      <b/>
      <vertAlign val="subscript"/>
      <sz val="9"/>
      <color indexed="30"/>
      <name val="Arial"/>
      <family val="2"/>
    </font>
    <font>
      <b/>
      <vertAlign val="subscript"/>
      <sz val="9"/>
      <color indexed="10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50"/>
      <name val="Arial"/>
      <family val="2"/>
    </font>
    <font>
      <sz val="9"/>
      <color rgb="FF00B050"/>
      <name val="Arial"/>
      <family val="2"/>
    </font>
    <font>
      <b/>
      <sz val="9"/>
      <color rgb="FF0070C0"/>
      <name val="Arial"/>
      <family val="2"/>
    </font>
    <font>
      <sz val="9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164" fontId="2" fillId="0" borderId="0" xfId="0" applyNumberFormat="1" applyFont="1"/>
    <xf numFmtId="0" fontId="2" fillId="0" borderId="0" xfId="0" applyFont="1" applyBorder="1"/>
    <xf numFmtId="164" fontId="2" fillId="0" borderId="0" xfId="0" applyNumberFormat="1" applyFont="1" applyBorder="1"/>
    <xf numFmtId="2" fontId="2" fillId="0" borderId="0" xfId="0" applyNumberFormat="1" applyFont="1" applyBorder="1"/>
    <xf numFmtId="0" fontId="0" fillId="0" borderId="0" xfId="0" applyBorder="1"/>
    <xf numFmtId="0" fontId="1" fillId="0" borderId="0" xfId="0" applyFont="1" applyAlignment="1">
      <alignment horizontal="right"/>
    </xf>
    <xf numFmtId="0" fontId="0" fillId="0" borderId="0" xfId="0" applyAlignment="1"/>
    <xf numFmtId="0" fontId="21" fillId="0" borderId="0" xfId="0" applyFont="1" applyAlignment="1">
      <alignment horizontal="right"/>
    </xf>
    <xf numFmtId="2" fontId="0" fillId="0" borderId="0" xfId="0" applyNumberFormat="1"/>
    <xf numFmtId="2" fontId="0" fillId="0" borderId="0" xfId="0" applyNumberFormat="1" applyBorder="1"/>
    <xf numFmtId="0" fontId="21" fillId="0" borderId="0" xfId="0" applyFont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1" fontId="2" fillId="0" borderId="0" xfId="0" applyNumberFormat="1" applyFont="1"/>
    <xf numFmtId="0" fontId="23" fillId="0" borderId="0" xfId="0" applyFont="1" applyBorder="1" applyAlignment="1">
      <alignment horizontal="right"/>
    </xf>
    <xf numFmtId="2" fontId="22" fillId="0" borderId="0" xfId="0" applyNumberFormat="1" applyFont="1" applyBorder="1"/>
    <xf numFmtId="0" fontId="24" fillId="0" borderId="0" xfId="0" applyFont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2" fontId="25" fillId="0" borderId="0" xfId="0" applyNumberFormat="1" applyFont="1" applyBorder="1"/>
    <xf numFmtId="0" fontId="26" fillId="0" borderId="0" xfId="0" applyFont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2" fontId="27" fillId="0" borderId="0" xfId="0" applyNumberFormat="1" applyFont="1" applyBorder="1"/>
    <xf numFmtId="0" fontId="27" fillId="0" borderId="0" xfId="0" applyFont="1" applyBorder="1"/>
    <xf numFmtId="0" fontId="27" fillId="0" borderId="0" xfId="0" applyFont="1" applyFill="1" applyBorder="1"/>
    <xf numFmtId="0" fontId="22" fillId="0" borderId="0" xfId="0" applyFont="1" applyBorder="1"/>
    <xf numFmtId="0" fontId="22" fillId="0" borderId="0" xfId="0" applyFont="1" applyFill="1" applyBorder="1"/>
    <xf numFmtId="165" fontId="0" fillId="0" borderId="0" xfId="0" applyNumberFormat="1"/>
    <xf numFmtId="165" fontId="2" fillId="0" borderId="0" xfId="0" applyNumberFormat="1" applyFont="1"/>
    <xf numFmtId="165" fontId="0" fillId="0" borderId="0" xfId="0" applyNumberFormat="1" applyBorder="1"/>
    <xf numFmtId="1" fontId="0" fillId="0" borderId="0" xfId="0" applyNumberFormat="1"/>
    <xf numFmtId="0" fontId="0" fillId="0" borderId="0" xfId="0" applyFill="1" applyBorder="1"/>
    <xf numFmtId="0" fontId="0" fillId="0" borderId="0" xfId="0" applyBorder="1" applyAlignment="1">
      <alignment horizontal="right"/>
    </xf>
    <xf numFmtId="169" fontId="22" fillId="0" borderId="0" xfId="0" applyNumberFormat="1" applyFont="1" applyFill="1" applyBorder="1"/>
    <xf numFmtId="165" fontId="0" fillId="0" borderId="0" xfId="0" applyNumberFormat="1" applyFill="1" applyBorder="1"/>
    <xf numFmtId="2" fontId="0" fillId="0" borderId="0" xfId="0" applyNumberFormat="1" applyFill="1" applyBorder="1"/>
    <xf numFmtId="0" fontId="21" fillId="0" borderId="0" xfId="0" applyFont="1" applyFill="1" applyBorder="1"/>
    <xf numFmtId="165" fontId="0" fillId="0" borderId="0" xfId="0" applyNumberFormat="1" applyBorder="1" applyAlignment="1">
      <alignment horizontal="right"/>
    </xf>
    <xf numFmtId="0" fontId="21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20055101807926"/>
          <c:y val="3.9435725161894267E-2"/>
          <c:w val="0.85888019432353568"/>
          <c:h val="0.82000248840226797"/>
        </c:manualLayout>
      </c:layout>
      <c:scatterChart>
        <c:scatterStyle val="lineMarker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'Sheet a'!$A$7:$A$21</c:f>
              <c:numCache>
                <c:formatCode>0</c:formatCode>
                <c:ptCount val="15"/>
                <c:pt idx="0">
                  <c:v>48</c:v>
                </c:pt>
                <c:pt idx="1">
                  <c:v>50</c:v>
                </c:pt>
                <c:pt idx="2">
                  <c:v>52</c:v>
                </c:pt>
                <c:pt idx="3">
                  <c:v>54</c:v>
                </c:pt>
                <c:pt idx="4">
                  <c:v>56</c:v>
                </c:pt>
                <c:pt idx="5">
                  <c:v>58</c:v>
                </c:pt>
                <c:pt idx="6">
                  <c:v>60</c:v>
                </c:pt>
                <c:pt idx="7">
                  <c:v>62</c:v>
                </c:pt>
                <c:pt idx="8">
                  <c:v>64</c:v>
                </c:pt>
                <c:pt idx="9">
                  <c:v>66</c:v>
                </c:pt>
                <c:pt idx="10">
                  <c:v>68</c:v>
                </c:pt>
                <c:pt idx="11">
                  <c:v>70</c:v>
                </c:pt>
                <c:pt idx="12">
                  <c:v>72</c:v>
                </c:pt>
                <c:pt idx="13">
                  <c:v>74</c:v>
                </c:pt>
                <c:pt idx="14">
                  <c:v>75</c:v>
                </c:pt>
              </c:numCache>
            </c:numRef>
          </c:xVal>
          <c:yVal>
            <c:numRef>
              <c:f>'Sheet a'!$B$7:$B$21</c:f>
              <c:numCache>
                <c:formatCode>0.00</c:formatCode>
                <c:ptCount val="15"/>
                <c:pt idx="0">
                  <c:v>0.7</c:v>
                </c:pt>
                <c:pt idx="1">
                  <c:v>0.71</c:v>
                </c:pt>
                <c:pt idx="2">
                  <c:v>0.72</c:v>
                </c:pt>
                <c:pt idx="3">
                  <c:v>0.73</c:v>
                </c:pt>
                <c:pt idx="4">
                  <c:v>0.74</c:v>
                </c:pt>
                <c:pt idx="5">
                  <c:v>0.75</c:v>
                </c:pt>
                <c:pt idx="6">
                  <c:v>0.76</c:v>
                </c:pt>
                <c:pt idx="7">
                  <c:v>0.77</c:v>
                </c:pt>
                <c:pt idx="8">
                  <c:v>0.78</c:v>
                </c:pt>
                <c:pt idx="9">
                  <c:v>0.79</c:v>
                </c:pt>
                <c:pt idx="10">
                  <c:v>0.8</c:v>
                </c:pt>
                <c:pt idx="11">
                  <c:v>0.81</c:v>
                </c:pt>
                <c:pt idx="12">
                  <c:v>0.82000000000000006</c:v>
                </c:pt>
                <c:pt idx="13">
                  <c:v>0.83000000000000007</c:v>
                </c:pt>
                <c:pt idx="14">
                  <c:v>0.83499999999999996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69-4514-919C-A2EAFA897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6322512"/>
        <c:axId val="1"/>
      </c:scatterChart>
      <c:valAx>
        <c:axId val="1666322512"/>
        <c:scaling>
          <c:orientation val="minMax"/>
          <c:max val="80"/>
          <c:min val="45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SiO</a:t>
                </a:r>
                <a:r>
                  <a:rPr lang="en-US" sz="1200" b="1" i="0" u="none" strike="noStrike" baseline="-25000">
                    <a:solidFill>
                      <a:srgbClr val="000000"/>
                    </a:solidFill>
                    <a:latin typeface="Calibri"/>
                    <a:cs typeface="Calibri"/>
                  </a:rPr>
                  <a:t>2</a:t>
                </a: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 weight %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FeO</a:t>
                </a:r>
                <a:r>
                  <a:rPr lang="en-US" sz="1200" b="1" i="0" u="none" strike="noStrike" baseline="-25000">
                    <a:solidFill>
                      <a:srgbClr val="000000"/>
                    </a:solidFill>
                    <a:latin typeface="Calibri"/>
                    <a:cs typeface="Calibri"/>
                  </a:rPr>
                  <a:t>total</a:t>
                </a: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 /(MgO + FeO</a:t>
                </a:r>
                <a:r>
                  <a:rPr lang="en-US" sz="1200" b="1" i="0" u="none" strike="noStrike" baseline="-25000">
                    <a:solidFill>
                      <a:srgbClr val="000000"/>
                    </a:solidFill>
                    <a:latin typeface="Calibri"/>
                    <a:cs typeface="Calibri"/>
                  </a:rPr>
                  <a:t>total</a:t>
                </a: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) weight %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66322512"/>
        <c:crosses val="autoZero"/>
        <c:crossBetween val="midCat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'Sheet b'!$A$7:$A$12</c:f>
              <c:numCache>
                <c:formatCode>0.00</c:formatCode>
                <c:ptCount val="6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</c:numCache>
            </c:numRef>
          </c:xVal>
          <c:yVal>
            <c:numRef>
              <c:f>'Sheet b'!$B$7:$B$12</c:f>
              <c:numCache>
                <c:formatCode>0.00</c:formatCode>
                <c:ptCount val="6"/>
                <c:pt idx="0">
                  <c:v>-0.55999999999999162</c:v>
                </c:pt>
                <c:pt idx="1">
                  <c:v>1.9970000000000034</c:v>
                </c:pt>
                <c:pt idx="2">
                  <c:v>4.2679999999999971</c:v>
                </c:pt>
                <c:pt idx="3">
                  <c:v>6.2530000000000001</c:v>
                </c:pt>
                <c:pt idx="4">
                  <c:v>7.9520000000000017</c:v>
                </c:pt>
                <c:pt idx="5">
                  <c:v>9.365000000000002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F41-4890-A784-D22309E7EA13}"/>
            </c:ext>
          </c:extLst>
        </c:ser>
        <c:ser>
          <c:idx val="1"/>
          <c:order val="1"/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'Sheet b'!$C$7:$C$12</c:f>
              <c:numCache>
                <c:formatCode>0.00</c:formatCode>
                <c:ptCount val="6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</c:numCache>
            </c:numRef>
          </c:xVal>
          <c:yVal>
            <c:numRef>
              <c:f>'Sheet b'!$D$7:$D$12</c:f>
              <c:numCache>
                <c:formatCode>0.00</c:formatCode>
                <c:ptCount val="6"/>
                <c:pt idx="0">
                  <c:v>-3.1949999999999967</c:v>
                </c:pt>
                <c:pt idx="1">
                  <c:v>-0.49174999999999791</c:v>
                </c:pt>
                <c:pt idx="2">
                  <c:v>1.9480000000000004</c:v>
                </c:pt>
                <c:pt idx="3">
                  <c:v>4.12425</c:v>
                </c:pt>
                <c:pt idx="4">
                  <c:v>6.0370000000000132</c:v>
                </c:pt>
                <c:pt idx="5">
                  <c:v>7.6862500000000118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F41-4890-A784-D22309E7EA13}"/>
            </c:ext>
          </c:extLst>
        </c:ser>
        <c:ser>
          <c:idx val="2"/>
          <c:order val="2"/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'Sheet b'!$E$7:$E$12</c:f>
              <c:numCache>
                <c:formatCode>0.00</c:formatCode>
                <c:ptCount val="6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</c:numCache>
            </c:numRef>
          </c:xVal>
          <c:yVal>
            <c:numRef>
              <c:f>'Sheet b'!$F$7:$F$12</c:f>
              <c:numCache>
                <c:formatCode>0.00</c:formatCode>
                <c:ptCount val="6"/>
                <c:pt idx="0">
                  <c:v>-5.8200000000000038</c:v>
                </c:pt>
                <c:pt idx="1">
                  <c:v>-3.0402500000000003</c:v>
                </c:pt>
                <c:pt idx="2">
                  <c:v>-0.47400000000000553</c:v>
                </c:pt>
                <c:pt idx="3">
                  <c:v>1.8787499999999966</c:v>
                </c:pt>
                <c:pt idx="4">
                  <c:v>4.0180000000000007</c:v>
                </c:pt>
                <c:pt idx="5">
                  <c:v>5.9437499999999908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F41-4890-A784-D22309E7E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6330000"/>
        <c:axId val="1"/>
      </c:scatterChart>
      <c:valAx>
        <c:axId val="1666330000"/>
        <c:scaling>
          <c:orientation val="minMax"/>
          <c:max val="80"/>
          <c:min val="45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SiO</a:t>
                </a:r>
                <a:r>
                  <a:rPr lang="en-US" sz="1200" b="1" i="0" u="none" strike="noStrike" baseline="-25000">
                    <a:solidFill>
                      <a:srgbClr val="000000"/>
                    </a:solidFill>
                    <a:latin typeface="Calibri"/>
                    <a:cs typeface="Calibri"/>
                  </a:rPr>
                  <a:t>2</a:t>
                </a: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 weight %</a:t>
                </a:r>
              </a:p>
            </c:rich>
          </c:tx>
          <c:layout>
            <c:manualLayout>
              <c:xMode val="edge"/>
              <c:yMode val="edge"/>
              <c:x val="0.42694360419023869"/>
              <c:y val="0.9253906025662339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-8"/>
        <c:crossBetween val="midCat"/>
      </c:valAx>
      <c:valAx>
        <c:axId val="1"/>
        <c:scaling>
          <c:orientation val="minMax"/>
          <c:max val="12"/>
          <c:min val="-8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Na</a:t>
                </a:r>
                <a:r>
                  <a:rPr lang="en-US" sz="1200" b="1" i="0" u="none" strike="noStrike" baseline="-25000">
                    <a:solidFill>
                      <a:srgbClr val="000000"/>
                    </a:solidFill>
                    <a:latin typeface="Calibri"/>
                    <a:cs typeface="Calibri"/>
                  </a:rPr>
                  <a:t>2</a:t>
                </a: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O + K</a:t>
                </a:r>
                <a:r>
                  <a:rPr lang="en-US" sz="1200" b="1" i="0" u="none" strike="noStrike" baseline="-25000">
                    <a:solidFill>
                      <a:srgbClr val="000000"/>
                    </a:solidFill>
                    <a:latin typeface="Calibri"/>
                    <a:cs typeface="Calibri"/>
                  </a:rPr>
                  <a:t>2</a:t>
                </a: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O - CaO  weight %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66330000"/>
        <c:crosses val="autoZero"/>
        <c:crossBetween val="midCat"/>
      </c:valAx>
      <c:spPr>
        <a:ln w="12700">
          <a:solidFill>
            <a:sysClr val="windowText" lastClr="000000"/>
          </a:solidFill>
        </a:ln>
      </c:spPr>
    </c:plotArea>
    <c:plotVisOnly val="1"/>
    <c:dispBlanksAs val="gap"/>
    <c:showDLblsOverMax val="0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'Sheet d'!$A$7:$A$11</c:f>
              <c:numCache>
                <c:formatCode>0.00</c:formatCode>
                <c:ptCount val="5"/>
                <c:pt idx="0" formatCode="General">
                  <c:v>10</c:v>
                </c:pt>
                <c:pt idx="1">
                  <c:v>-10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'Sheet d'!$B$7:$B$11</c:f>
              <c:numCache>
                <c:formatCode>0.00</c:formatCode>
                <c:ptCount val="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-10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D3-491D-890E-751E4529A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6317104"/>
        <c:axId val="1"/>
      </c:scatterChart>
      <c:valAx>
        <c:axId val="1666317104"/>
        <c:scaling>
          <c:orientation val="minMax"/>
          <c:max val="1"/>
          <c:min val="-1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Feldspathoid-silica saturation index: (Q-(Lc+2*(Ne+Ks))/100 normative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-1"/>
        <c:crossBetween val="midCat"/>
        <c:majorUnit val="1"/>
        <c:minorUnit val="1"/>
      </c:valAx>
      <c:valAx>
        <c:axId val="1"/>
        <c:scaling>
          <c:orientation val="minMax"/>
          <c:max val="1"/>
          <c:min val="-1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Alkalinity index: Al-(Na+K) molar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66317104"/>
        <c:crossesAt val="-1"/>
        <c:crossBetween val="midCat"/>
        <c:majorUnit val="1"/>
        <c:minorUnit val="1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184150</xdr:colOff>
      <xdr:row>3</xdr:row>
      <xdr:rowOff>107950</xdr:rowOff>
    </xdr:from>
    <xdr:to>
      <xdr:col>16</xdr:col>
      <xdr:colOff>215900</xdr:colOff>
      <xdr:row>31</xdr:row>
      <xdr:rowOff>44450</xdr:rowOff>
    </xdr:to>
    <xdr:graphicFrame macro="">
      <xdr:nvGraphicFramePr>
        <xdr:cNvPr id="1082" name="Chart 2">
          <a:extLst>
            <a:ext uri="{FF2B5EF4-FFF2-40B4-BE49-F238E27FC236}">
              <a16:creationId xmlns:a16="http://schemas.microsoft.com/office/drawing/2014/main" id="{A23E01A9-F699-4227-AEAC-0189C9682A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0.38418</cdr:x>
      <cdr:y>0.30585</cdr:y>
    </cdr:from>
    <cdr:to>
      <cdr:x>0.59971</cdr:x>
      <cdr:y>0.3702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18955" y="1286444"/>
          <a:ext cx="1338645" cy="2746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/>
            <a:t>Magnesian rocks</a:t>
          </a:r>
        </a:p>
      </cdr:txBody>
    </cdr:sp>
  </cdr:relSizeAnchor>
  <cdr:relSizeAnchor xmlns:cdr="http://schemas.openxmlformats.org/drawingml/2006/chartDrawing">
    <cdr:from>
      <cdr:x>0.32892</cdr:x>
      <cdr:y>0.11851</cdr:y>
    </cdr:from>
    <cdr:to>
      <cdr:x>0.52561</cdr:x>
      <cdr:y>0.18261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976936" y="484613"/>
          <a:ext cx="1220073" cy="2746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/>
            <a:t>Ferroan rocks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69850</xdr:colOff>
      <xdr:row>3</xdr:row>
      <xdr:rowOff>76200</xdr:rowOff>
    </xdr:from>
    <xdr:to>
      <xdr:col>16</xdr:col>
      <xdr:colOff>450850</xdr:colOff>
      <xdr:row>35</xdr:row>
      <xdr:rowOff>57150</xdr:rowOff>
    </xdr:to>
    <xdr:graphicFrame macro="">
      <xdr:nvGraphicFramePr>
        <xdr:cNvPr id="5169" name="Chart 2">
          <a:extLst>
            <a:ext uri="{FF2B5EF4-FFF2-40B4-BE49-F238E27FC236}">
              <a16:creationId xmlns:a16="http://schemas.microsoft.com/office/drawing/2014/main" id="{43930237-E2B0-4422-BC13-B38066EE9B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0.46284</cdr:x>
      <cdr:y>0.31969</cdr:y>
    </cdr:from>
    <cdr:to>
      <cdr:x>0.60827</cdr:x>
      <cdr:y>0.39766</cdr:y>
    </cdr:to>
    <cdr:sp macro="" textlink="">
      <cdr:nvSpPr>
        <cdr:cNvPr id="2" name="TextBox 1"/>
        <cdr:cNvSpPr txBox="1"/>
      </cdr:nvSpPr>
      <cdr:spPr>
        <a:xfrm xmlns:a="http://schemas.openxmlformats.org/drawingml/2006/main" rot="19892307">
          <a:off x="2992255" y="1563838"/>
          <a:ext cx="949463" cy="3838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/>
            <a:t>Alkali-calcic</a:t>
          </a:r>
        </a:p>
      </cdr:txBody>
    </cdr:sp>
  </cdr:relSizeAnchor>
  <cdr:relSizeAnchor xmlns:cdr="http://schemas.openxmlformats.org/drawingml/2006/chartDrawing">
    <cdr:from>
      <cdr:x>0.55084</cdr:x>
      <cdr:y>0.47517</cdr:y>
    </cdr:from>
    <cdr:to>
      <cdr:x>0.6459</cdr:x>
      <cdr:y>0.55314</cdr:y>
    </cdr:to>
    <cdr:sp macro="" textlink="">
      <cdr:nvSpPr>
        <cdr:cNvPr id="3" name="TextBox 2"/>
        <cdr:cNvSpPr txBox="1"/>
      </cdr:nvSpPr>
      <cdr:spPr>
        <a:xfrm xmlns:a="http://schemas.openxmlformats.org/drawingml/2006/main" rot="19819706">
          <a:off x="3567134" y="2330451"/>
          <a:ext cx="620667" cy="3838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/>
            <a:t>Calcic</a:t>
          </a:r>
        </a:p>
      </cdr:txBody>
    </cdr:sp>
  </cdr:relSizeAnchor>
  <cdr:relSizeAnchor xmlns:cdr="http://schemas.openxmlformats.org/drawingml/2006/chartDrawing">
    <cdr:from>
      <cdr:x>0.42856</cdr:x>
      <cdr:y>0.25097</cdr:y>
    </cdr:from>
    <cdr:to>
      <cdr:x>0.54541</cdr:x>
      <cdr:y>0.32918</cdr:y>
    </cdr:to>
    <cdr:sp macro="" textlink="">
      <cdr:nvSpPr>
        <cdr:cNvPr id="4" name="TextBox 3"/>
        <cdr:cNvSpPr txBox="1"/>
      </cdr:nvSpPr>
      <cdr:spPr>
        <a:xfrm xmlns:a="http://schemas.openxmlformats.org/drawingml/2006/main" rot="20015954">
          <a:off x="2766424" y="1226341"/>
          <a:ext cx="763805" cy="3838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/>
            <a:t>Alkalic</a:t>
          </a:r>
        </a:p>
      </cdr:txBody>
    </cdr:sp>
  </cdr:relSizeAnchor>
  <cdr:relSizeAnchor xmlns:cdr="http://schemas.openxmlformats.org/drawingml/2006/chartDrawing">
    <cdr:from>
      <cdr:x>0.48569</cdr:x>
      <cdr:y>0.38044</cdr:y>
    </cdr:from>
    <cdr:to>
      <cdr:x>0.68666</cdr:x>
      <cdr:y>0.45768</cdr:y>
    </cdr:to>
    <cdr:sp macro="" textlink="">
      <cdr:nvSpPr>
        <cdr:cNvPr id="5" name="TextBox 4"/>
        <cdr:cNvSpPr txBox="1"/>
      </cdr:nvSpPr>
      <cdr:spPr>
        <a:xfrm xmlns:a="http://schemas.openxmlformats.org/drawingml/2006/main" rot="19789237">
          <a:off x="3140710" y="1863690"/>
          <a:ext cx="1313502" cy="3838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/>
            <a:t>Calc-alkalic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234950</xdr:colOff>
      <xdr:row>10</xdr:row>
      <xdr:rowOff>127000</xdr:rowOff>
    </xdr:from>
    <xdr:to>
      <xdr:col>3</xdr:col>
      <xdr:colOff>400050</xdr:colOff>
      <xdr:row>28</xdr:row>
      <xdr:rowOff>117475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F32252F-1F6E-4E37-A68E-E1B6AC8E78B4}"/>
            </a:ext>
          </a:extLst>
        </xdr:cNvPr>
        <xdr:cNvSpPr txBox="1"/>
      </xdr:nvSpPr>
      <xdr:spPr>
        <a:xfrm>
          <a:off x="676275" y="1676400"/>
          <a:ext cx="2200275" cy="2733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Note</a:t>
          </a:r>
          <a:r>
            <a:rPr lang="en-US" sz="1100" baseline="0"/>
            <a:t>:  These are really two discriminant graphs with different Y axes .  This is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mostly </a:t>
          </a:r>
          <a:r>
            <a:rPr lang="en-US" sz="1100" baseline="0"/>
            <a:t>because each rock has a different Ca content relative to Al and Na+K.   Both, however, are related to the allocation of Al into different phases, so I put both on one diagram.</a:t>
          </a:r>
        </a:p>
        <a:p>
          <a:endParaRPr lang="en-US" sz="1100" baseline="0"/>
        </a:p>
        <a:p>
          <a:r>
            <a:rPr lang="en-US" sz="1100" baseline="0"/>
            <a:t>Also, the alkalinity index shown here is expressed differently from that in Sheet d, though the same terminalogy is used in the paper.</a:t>
          </a:r>
          <a:endParaRPr lang="en-US" sz="1100"/>
        </a:p>
      </xdr:txBody>
    </xdr:sp>
    <xdr:clientData/>
  </xdr:twoCellAnchor>
  <xdr:twoCellAnchor>
    <xdr:from>
      <xdr:col>1</xdr:col>
      <xdr:colOff>577850</xdr:colOff>
      <xdr:row>33</xdr:row>
      <xdr:rowOff>38101</xdr:rowOff>
    </xdr:from>
    <xdr:to>
      <xdr:col>12</xdr:col>
      <xdr:colOff>295270</xdr:colOff>
      <xdr:row>46</xdr:row>
      <xdr:rowOff>79385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5E8B2D1-79A5-4CB3-ADFD-C3E2F3D9BB78}"/>
            </a:ext>
          </a:extLst>
        </xdr:cNvPr>
        <xdr:cNvSpPr txBox="1"/>
      </xdr:nvSpPr>
      <xdr:spPr>
        <a:xfrm>
          <a:off x="1038225" y="5086351"/>
          <a:ext cx="7753350" cy="2028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aluminum saturation index</a:t>
          </a:r>
          <a:r>
            <a:rPr lang="en-US" sz="1100" baseline="0"/>
            <a:t> (ASI) is shown exactly as expressed in the paper, but it is a bit confusing because Al, Ca, etc. are expressed as molar oxides, rather than molar elements.  This is how you calculate the aluminum saturation index.</a:t>
          </a:r>
        </a:p>
        <a:p>
          <a:endParaRPr lang="en-US" sz="1100" baseline="0"/>
        </a:p>
        <a:p>
          <a:r>
            <a:rPr lang="en-US" sz="1100" baseline="0"/>
            <a:t>Al = Al</a:t>
          </a:r>
          <a:r>
            <a:rPr lang="en-US" sz="1100" baseline="-25000"/>
            <a:t>2</a:t>
          </a:r>
          <a:r>
            <a:rPr lang="en-US" sz="1100" baseline="0"/>
            <a:t>O</a:t>
          </a:r>
          <a:r>
            <a:rPr lang="en-US" sz="1100" baseline="-25000"/>
            <a:t>3</a:t>
          </a:r>
          <a:r>
            <a:rPr lang="en-US" sz="1100" baseline="0"/>
            <a:t> / 101.9613.</a:t>
          </a:r>
        </a:p>
        <a:p>
          <a:r>
            <a:rPr lang="en-US" sz="1100" baseline="0"/>
            <a:t>Ca = CaO / 56.0774.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Na = Na</a:t>
          </a:r>
          <a:r>
            <a:rPr lang="en-US" sz="1100" baseline="-25000"/>
            <a:t>2</a:t>
          </a:r>
          <a:r>
            <a:rPr lang="en-US" sz="1100" baseline="0"/>
            <a:t>O /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61.9789.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 = K</a:t>
          </a:r>
          <a:r>
            <a:rPr lang="en-US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/ 94.196.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 = P</a:t>
          </a:r>
          <a:r>
            <a:rPr lang="en-US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/ 141.9445.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Aluminum saturation index = Al/((Ca-3.33*P)+Na+K), with Al, Ca, P, Na, and K calculated as immediately above (note, I think the 3.33 is correct, not 1.67).  To test, the ASI and AI of all the feldspars are 1, and apatite should be zero, as shown below.</a:t>
          </a:r>
          <a:endParaRPr lang="en-US">
            <a:effectLst/>
          </a:endParaRPr>
        </a:p>
      </xdr:txBody>
    </xdr:sp>
    <xdr:clientData/>
  </xdr:twoCellAnchor>
  <xdr:twoCellAnchor editAs="oneCell">
    <xdr:from>
      <xdr:col>4</xdr:col>
      <xdr:colOff>355600</xdr:colOff>
      <xdr:row>3</xdr:row>
      <xdr:rowOff>82550</xdr:rowOff>
    </xdr:from>
    <xdr:to>
      <xdr:col>14</xdr:col>
      <xdr:colOff>190500</xdr:colOff>
      <xdr:row>31</xdr:row>
      <xdr:rowOff>139700</xdr:rowOff>
    </xdr:to>
    <xdr:pic>
      <xdr:nvPicPr>
        <xdr:cNvPr id="10337" name="Picture 4">
          <a:extLst>
            <a:ext uri="{FF2B5EF4-FFF2-40B4-BE49-F238E27FC236}">
              <a16:creationId xmlns:a16="http://schemas.microsoft.com/office/drawing/2014/main" id="{4359E528-A888-4566-B8E9-13999DC21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3650" y="520700"/>
          <a:ext cx="5937250" cy="417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234950</xdr:colOff>
      <xdr:row>14</xdr:row>
      <xdr:rowOff>88900</xdr:rowOff>
    </xdr:from>
    <xdr:to>
      <xdr:col>1</xdr:col>
      <xdr:colOff>1543050</xdr:colOff>
      <xdr:row>24</xdr:row>
      <xdr:rowOff>127000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4383857-A41F-4CE6-A7C0-FE24D83CD559}"/>
            </a:ext>
          </a:extLst>
        </xdr:cNvPr>
        <xdr:cNvSpPr txBox="1"/>
      </xdr:nvSpPr>
      <xdr:spPr>
        <a:xfrm>
          <a:off x="247650" y="2228850"/>
          <a:ext cx="2295525" cy="156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Note: Q, Lc, Ne, and Ks are normative quartz, leucite, nepheline, and kalsilite,</a:t>
          </a:r>
          <a:r>
            <a:rPr lang="en-US" sz="1100" baseline="0"/>
            <a:t> respectively.</a:t>
          </a:r>
        </a:p>
        <a:p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Also, the alkalinity index shown here is different from that in Sheet c, though the same terminalogy is used in the paper.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 baseline="0"/>
        </a:p>
      </xdr:txBody>
    </xdr:sp>
    <xdr:clientData/>
  </xdr:twoCellAnchor>
  <xdr:twoCellAnchor>
    <xdr:from>
      <xdr:col>2</xdr:col>
      <xdr:colOff>69850</xdr:colOff>
      <xdr:row>3</xdr:row>
      <xdr:rowOff>139700</xdr:rowOff>
    </xdr:from>
    <xdr:to>
      <xdr:col>10</xdr:col>
      <xdr:colOff>520700</xdr:colOff>
      <xdr:row>35</xdr:row>
      <xdr:rowOff>139700</xdr:rowOff>
    </xdr:to>
    <xdr:graphicFrame macro="">
      <xdr:nvGraphicFramePr>
        <xdr:cNvPr id="12466" name="Chart 2">
          <a:extLst>
            <a:ext uri="{FF2B5EF4-FFF2-40B4-BE49-F238E27FC236}">
              <a16:creationId xmlns:a16="http://schemas.microsoft.com/office/drawing/2014/main" id="{7D75F2BE-8630-4972-9F41-1FF134D824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225425</xdr:colOff>
      <xdr:row>13</xdr:row>
      <xdr:rowOff>127000</xdr:rowOff>
    </xdr:from>
    <xdr:to>
      <xdr:col>7</xdr:col>
      <xdr:colOff>558786</xdr:colOff>
      <xdr:row>16</xdr:row>
      <xdr:rowOff>136525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CA9DEDC-E11B-4CDB-9330-A3C61C0927D1}"/>
            </a:ext>
          </a:extLst>
        </xdr:cNvPr>
        <xdr:cNvSpPr txBox="1"/>
      </xdr:nvSpPr>
      <xdr:spPr>
        <a:xfrm>
          <a:off x="5172075" y="2114550"/>
          <a:ext cx="1571625" cy="4667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/>
            <a:t>Metaluminous and peraluminous</a:t>
          </a:r>
        </a:p>
      </xdr:txBody>
    </xdr:sp>
    <xdr:clientData/>
  </xdr:twoCellAnchor>
  <xdr:twoCellAnchor>
    <xdr:from>
      <xdr:col>5</xdr:col>
      <xdr:colOff>225425</xdr:colOff>
      <xdr:row>19</xdr:row>
      <xdr:rowOff>88900</xdr:rowOff>
    </xdr:from>
    <xdr:to>
      <xdr:col>7</xdr:col>
      <xdr:colOff>558786</xdr:colOff>
      <xdr:row>21</xdr:row>
      <xdr:rowOff>98425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5863E7D-D8AD-40EA-AFEA-CCA11C9B7BDB}"/>
            </a:ext>
          </a:extLst>
        </xdr:cNvPr>
        <xdr:cNvSpPr txBox="1"/>
      </xdr:nvSpPr>
      <xdr:spPr>
        <a:xfrm>
          <a:off x="5172075" y="2990850"/>
          <a:ext cx="1571625" cy="3143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/>
            <a:t>Peralkaline</a:t>
          </a:r>
        </a:p>
      </xdr:txBody>
    </xdr:sp>
    <xdr:clientData/>
  </xdr:twoCellAnchor>
  <xdr:twoCellAnchor>
    <xdr:from>
      <xdr:col>8</xdr:col>
      <xdr:colOff>309563</xdr:colOff>
      <xdr:row>13</xdr:row>
      <xdr:rowOff>71438</xdr:rowOff>
    </xdr:from>
    <xdr:to>
      <xdr:col>9</xdr:col>
      <xdr:colOff>33554</xdr:colOff>
      <xdr:row>22</xdr:row>
      <xdr:rowOff>14288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3024BF7-06FB-478E-8346-3810F6E58A28}"/>
            </a:ext>
          </a:extLst>
        </xdr:cNvPr>
        <xdr:cNvSpPr txBox="1"/>
      </xdr:nvSpPr>
      <xdr:spPr>
        <a:xfrm rot="16200000">
          <a:off x="6591301" y="2552700"/>
          <a:ext cx="1314450" cy="3143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/>
            <a:t>Quartz-bearing</a:t>
          </a:r>
        </a:p>
      </xdr:txBody>
    </xdr:sp>
    <xdr:clientData/>
  </xdr:twoCellAnchor>
  <xdr:twoCellAnchor>
    <xdr:from>
      <xdr:col>3</xdr:col>
      <xdr:colOff>550866</xdr:colOff>
      <xdr:row>12</xdr:row>
      <xdr:rowOff>136525</xdr:rowOff>
    </xdr:from>
    <xdr:to>
      <xdr:col>4</xdr:col>
      <xdr:colOff>268150</xdr:colOff>
      <xdr:row>23</xdr:row>
      <xdr:rowOff>3175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97BCBD9-A77B-4C53-8A01-6E3DE6F799BC}"/>
            </a:ext>
          </a:extLst>
        </xdr:cNvPr>
        <xdr:cNvSpPr txBox="1"/>
      </xdr:nvSpPr>
      <xdr:spPr>
        <a:xfrm rot="16200000">
          <a:off x="3676654" y="2586037"/>
          <a:ext cx="1543050" cy="3143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/>
            <a:t>Feldspathoid-bearing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0.17732</cdr:x>
      <cdr:y>0.1438</cdr:y>
    </cdr:from>
    <cdr:to>
      <cdr:x>0.4612</cdr:x>
      <cdr:y>0.28661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143000" y="704850"/>
          <a:ext cx="1895475" cy="704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1100"/>
            </a:lnSpc>
          </a:pPr>
          <a:r>
            <a:rPr lang="en-US" sz="1100" baseline="0">
              <a:latin typeface="+mn-lt"/>
              <a:ea typeface="+mn-ea"/>
              <a:cs typeface="+mn-cs"/>
            </a:rPr>
            <a:t>Metaluminous  (rarely peraluminous) feldspathoid-bearing rocks</a:t>
          </a:r>
          <a:endParaRPr lang="en-US" sz="1100"/>
        </a:p>
      </cdr:txBody>
    </cdr:sp>
  </cdr:relSizeAnchor>
  <cdr:relSizeAnchor xmlns:cdr="http://schemas.openxmlformats.org/drawingml/2006/chartDrawing">
    <cdr:from>
      <cdr:x>0.64534</cdr:x>
      <cdr:y>0.14014</cdr:y>
    </cdr:from>
    <cdr:to>
      <cdr:x>0.88918</cdr:x>
      <cdr:y>0.29443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267200" y="685800"/>
          <a:ext cx="1628776" cy="762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aseline="0">
              <a:latin typeface="+mn-lt"/>
              <a:ea typeface="+mn-ea"/>
              <a:cs typeface="+mn-cs"/>
            </a:rPr>
            <a:t>Metaluminous and peraluminous quartz-bearing rocks</a:t>
          </a:r>
          <a:endParaRPr lang="en-US" sz="1100"/>
        </a:p>
      </cdr:txBody>
    </cdr:sp>
  </cdr:relSizeAnchor>
  <cdr:relSizeAnchor xmlns:cdr="http://schemas.openxmlformats.org/drawingml/2006/chartDrawing">
    <cdr:from>
      <cdr:x>0.18739</cdr:x>
      <cdr:y>0.58593</cdr:y>
    </cdr:from>
    <cdr:to>
      <cdr:x>0.45401</cdr:x>
      <cdr:y>0.70555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209675" y="2886075"/>
          <a:ext cx="1781176" cy="59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aseline="0">
              <a:latin typeface="+mn-lt"/>
              <a:ea typeface="+mn-ea"/>
              <a:cs typeface="+mn-cs"/>
            </a:rPr>
            <a:t>Peralkaline feldspathoid-bearing rocks</a:t>
          </a:r>
          <a:endParaRPr lang="en-US" sz="1100"/>
        </a:p>
      </cdr:txBody>
    </cdr:sp>
  </cdr:relSizeAnchor>
  <cdr:relSizeAnchor xmlns:cdr="http://schemas.openxmlformats.org/drawingml/2006/chartDrawing">
    <cdr:from>
      <cdr:x>0.61657</cdr:x>
      <cdr:y>0.57446</cdr:y>
    </cdr:from>
    <cdr:to>
      <cdr:x>0.88486</cdr:x>
      <cdr:y>0.70189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076701" y="2828926"/>
          <a:ext cx="1790700" cy="628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aseline="0">
              <a:latin typeface="+mn-lt"/>
              <a:ea typeface="+mn-ea"/>
              <a:cs typeface="+mn-cs"/>
            </a:rPr>
            <a:t>Peralkaline quartz-bearing rocks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opLeftCell="A2" zoomScaleNormal="100" workbookViewId="0">
      <selection activeCell="J54" sqref="J54"/>
    </sheetView>
  </sheetViews>
  <sheetFormatPr defaultRowHeight="11.5" x14ac:dyDescent="0.25"/>
  <cols>
    <col min="1" max="1" width="7.3984375" customWidth="1"/>
    <col min="2" max="2" width="23.69921875" customWidth="1"/>
    <col min="3" max="3" width="21.59765625" customWidth="1"/>
    <col min="4" max="4" width="15.59765625" customWidth="1"/>
    <col min="5" max="5" width="11.09765625" customWidth="1"/>
  </cols>
  <sheetData>
    <row r="1" spans="1:16" x14ac:dyDescent="0.25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x14ac:dyDescent="0.25">
      <c r="A2" s="10" t="s">
        <v>4</v>
      </c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</row>
    <row r="3" spans="1:16" x14ac:dyDescent="0.25">
      <c r="A3" s="2" t="s">
        <v>7</v>
      </c>
      <c r="B3" s="2"/>
      <c r="C3" s="2"/>
      <c r="D3" s="2"/>
      <c r="E3" s="2"/>
      <c r="I3" s="2"/>
      <c r="J3" s="2"/>
      <c r="K3" s="2"/>
      <c r="L3" s="2"/>
      <c r="M3" s="2"/>
    </row>
    <row r="4" spans="1:16" x14ac:dyDescent="0.25">
      <c r="B4" s="2"/>
      <c r="C4" s="2"/>
      <c r="D4" s="2"/>
      <c r="E4" s="2"/>
      <c r="I4" s="2"/>
      <c r="J4" s="2"/>
      <c r="K4" s="2"/>
      <c r="L4" s="2"/>
      <c r="M4" s="2"/>
    </row>
    <row r="5" spans="1:16" x14ac:dyDescent="0.25">
      <c r="A5" s="9" t="s">
        <v>2</v>
      </c>
      <c r="B5" s="9" t="s">
        <v>0</v>
      </c>
      <c r="C5" s="11" t="s">
        <v>1</v>
      </c>
      <c r="D5" s="9" t="s">
        <v>9</v>
      </c>
      <c r="E5" s="9" t="s">
        <v>32</v>
      </c>
      <c r="F5" s="2"/>
      <c r="G5" s="2"/>
      <c r="H5" s="2"/>
      <c r="I5" s="2"/>
      <c r="J5" s="2"/>
      <c r="K5" s="2"/>
      <c r="L5" s="2"/>
      <c r="M5" s="2"/>
    </row>
    <row r="6" spans="1:16" ht="13.5" x14ac:dyDescent="0.35">
      <c r="A6" s="9" t="s">
        <v>24</v>
      </c>
      <c r="B6" s="9" t="s">
        <v>29</v>
      </c>
      <c r="C6" s="9" t="s">
        <v>30</v>
      </c>
      <c r="D6" s="9" t="s">
        <v>31</v>
      </c>
      <c r="E6" s="9" t="s">
        <v>33</v>
      </c>
      <c r="F6" s="4"/>
      <c r="G6" s="3"/>
      <c r="H6" s="2"/>
      <c r="I6" s="4"/>
      <c r="J6" s="3"/>
      <c r="K6" s="2"/>
      <c r="L6" s="2"/>
      <c r="M6" s="2"/>
    </row>
    <row r="7" spans="1:16" x14ac:dyDescent="0.25">
      <c r="A7" s="17">
        <v>48</v>
      </c>
      <c r="B7" s="3">
        <f>0.005*A7+0.46</f>
        <v>0.7</v>
      </c>
      <c r="C7" s="30">
        <f>1-B7</f>
        <v>0.30000000000000004</v>
      </c>
      <c r="D7" s="31">
        <v>0.43309663029718493</v>
      </c>
      <c r="E7" s="7">
        <v>0.76396905265217419</v>
      </c>
      <c r="F7" s="6"/>
      <c r="G7" s="7"/>
      <c r="H7" s="5"/>
      <c r="I7" s="6"/>
      <c r="J7" s="7"/>
      <c r="K7" s="5"/>
      <c r="L7" s="5"/>
      <c r="M7" s="5"/>
      <c r="N7" s="8"/>
      <c r="O7" s="8"/>
      <c r="P7" s="8"/>
    </row>
    <row r="8" spans="1:16" x14ac:dyDescent="0.25">
      <c r="A8" s="17">
        <v>50</v>
      </c>
      <c r="B8" s="3">
        <f t="shared" ref="B8:B21" si="0">0.005*A8+0.46</f>
        <v>0.71</v>
      </c>
      <c r="C8" s="30">
        <f t="shared" ref="C8:C21" si="1">1-B8</f>
        <v>0.29000000000000004</v>
      </c>
      <c r="D8" s="31">
        <v>0.42133044080694693</v>
      </c>
      <c r="E8" s="7">
        <v>0.72810196097836322</v>
      </c>
      <c r="F8" s="5"/>
      <c r="G8" s="5"/>
      <c r="H8" s="5"/>
      <c r="I8" s="5"/>
      <c r="J8" s="5"/>
      <c r="K8" s="5"/>
      <c r="L8" s="5"/>
      <c r="M8" s="5"/>
      <c r="N8" s="8"/>
      <c r="O8" s="8"/>
      <c r="P8" s="8"/>
    </row>
    <row r="9" spans="1:16" x14ac:dyDescent="0.25">
      <c r="A9" s="17">
        <v>52</v>
      </c>
      <c r="B9" s="3">
        <f t="shared" si="0"/>
        <v>0.72</v>
      </c>
      <c r="C9" s="30">
        <f t="shared" si="1"/>
        <v>0.28000000000000003</v>
      </c>
      <c r="D9" s="32">
        <v>0.40941318979749336</v>
      </c>
      <c r="E9" s="13">
        <v>0.69323117740660256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25">
      <c r="A10" s="17">
        <v>54</v>
      </c>
      <c r="B10" s="3">
        <f t="shared" si="0"/>
        <v>0.73</v>
      </c>
      <c r="C10" s="30">
        <f t="shared" si="1"/>
        <v>0.27</v>
      </c>
      <c r="D10" s="32">
        <v>0.39734194934366013</v>
      </c>
      <c r="E10" s="13">
        <v>0.65931575776831475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x14ac:dyDescent="0.25">
      <c r="A11" s="17">
        <v>56</v>
      </c>
      <c r="B11" s="3">
        <f t="shared" si="0"/>
        <v>0.74</v>
      </c>
      <c r="C11" s="30">
        <f t="shared" si="1"/>
        <v>0.26</v>
      </c>
      <c r="D11" s="32">
        <v>0.38511371536153144</v>
      </c>
      <c r="E11" s="13">
        <v>0.62631697109322382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x14ac:dyDescent="0.25">
      <c r="A12" s="17">
        <v>58</v>
      </c>
      <c r="B12" s="3">
        <f t="shared" si="0"/>
        <v>0.75</v>
      </c>
      <c r="C12" s="30">
        <f t="shared" si="1"/>
        <v>0.25</v>
      </c>
      <c r="D12" s="30">
        <v>0.37272540511600977</v>
      </c>
      <c r="E12" s="12">
        <v>0.59419815206280202</v>
      </c>
    </row>
    <row r="13" spans="1:16" x14ac:dyDescent="0.25">
      <c r="A13" s="17">
        <v>60</v>
      </c>
      <c r="B13" s="3">
        <f t="shared" si="0"/>
        <v>0.76</v>
      </c>
      <c r="C13" s="30">
        <f t="shared" si="1"/>
        <v>0.24</v>
      </c>
      <c r="D13" s="30">
        <v>0.36017385462985707</v>
      </c>
      <c r="E13" s="12">
        <v>0.56292456511212829</v>
      </c>
    </row>
    <row r="14" spans="1:16" x14ac:dyDescent="0.25">
      <c r="A14" s="17">
        <v>62</v>
      </c>
      <c r="B14" s="3">
        <f t="shared" si="0"/>
        <v>0.77</v>
      </c>
      <c r="C14" s="30">
        <f t="shared" si="1"/>
        <v>0.22999999999999998</v>
      </c>
      <c r="D14" s="30">
        <v>0.34745581598963476</v>
      </c>
      <c r="E14" s="12">
        <v>0.53246327912121227</v>
      </c>
    </row>
    <row r="15" spans="1:16" x14ac:dyDescent="0.25">
      <c r="A15" s="17">
        <v>64</v>
      </c>
      <c r="B15" s="3">
        <f t="shared" si="0"/>
        <v>0.78</v>
      </c>
      <c r="C15" s="30">
        <f t="shared" si="1"/>
        <v>0.21999999999999997</v>
      </c>
      <c r="D15" s="30">
        <v>0.33456795454372268</v>
      </c>
      <c r="E15" s="12">
        <v>0.50278305174544791</v>
      </c>
    </row>
    <row r="16" spans="1:16" x14ac:dyDescent="0.25">
      <c r="A16" s="17">
        <v>66</v>
      </c>
      <c r="B16" s="3">
        <f t="shared" si="0"/>
        <v>0.79</v>
      </c>
      <c r="C16" s="30">
        <f t="shared" si="1"/>
        <v>0.20999999999999996</v>
      </c>
      <c r="D16" s="30">
        <v>0.32150684598733981</v>
      </c>
      <c r="E16" s="12">
        <v>0.47385422253109521</v>
      </c>
    </row>
    <row r="17" spans="1:5" x14ac:dyDescent="0.25">
      <c r="A17" s="17">
        <v>68</v>
      </c>
      <c r="B17" s="3">
        <f t="shared" si="0"/>
        <v>0.8</v>
      </c>
      <c r="C17" s="30">
        <f t="shared" si="1"/>
        <v>0.19999999999999996</v>
      </c>
      <c r="D17" s="30">
        <v>0.30826897332921421</v>
      </c>
      <c r="E17" s="12">
        <v>0.44564861404710149</v>
      </c>
    </row>
    <row r="18" spans="1:5" x14ac:dyDescent="0.25">
      <c r="A18" s="17">
        <v>70</v>
      </c>
      <c r="B18" s="3">
        <f t="shared" si="0"/>
        <v>0.81</v>
      </c>
      <c r="C18" s="30">
        <f t="shared" si="1"/>
        <v>0.18999999999999995</v>
      </c>
      <c r="D18" s="30">
        <v>0.2948507237342588</v>
      </c>
      <c r="E18" s="12">
        <v>0.41813944034049028</v>
      </c>
    </row>
    <row r="19" spans="1:5" x14ac:dyDescent="0.25">
      <c r="A19" s="17">
        <v>72</v>
      </c>
      <c r="B19" s="3">
        <f t="shared" si="0"/>
        <v>0.82000000000000006</v>
      </c>
      <c r="C19" s="30">
        <f t="shared" si="1"/>
        <v>0.17999999999999994</v>
      </c>
      <c r="D19" s="30">
        <v>0.28124838523629692</v>
      </c>
      <c r="E19" s="12">
        <v>0.39130122209013779</v>
      </c>
    </row>
    <row r="20" spans="1:5" x14ac:dyDescent="0.25">
      <c r="A20" s="17">
        <v>74</v>
      </c>
      <c r="B20" s="3">
        <f t="shared" si="0"/>
        <v>0.83000000000000007</v>
      </c>
      <c r="C20" s="30">
        <f t="shared" si="1"/>
        <v>0.16999999999999993</v>
      </c>
      <c r="D20" s="30">
        <v>0.26745814331455797</v>
      </c>
      <c r="E20" s="12">
        <v>0.3651097078940107</v>
      </c>
    </row>
    <row r="21" spans="1:5" x14ac:dyDescent="0.25">
      <c r="A21" s="17">
        <v>75</v>
      </c>
      <c r="B21" s="3">
        <f t="shared" si="0"/>
        <v>0.83499999999999996</v>
      </c>
      <c r="C21" s="30">
        <f t="shared" si="1"/>
        <v>0.16500000000000004</v>
      </c>
      <c r="D21" s="30">
        <v>0.26049133761513982</v>
      </c>
      <c r="E21" s="12">
        <v>0.35224920391746961</v>
      </c>
    </row>
    <row r="23" spans="1:5" x14ac:dyDescent="0.25">
      <c r="A23" t="s">
        <v>10</v>
      </c>
      <c r="D23" s="30"/>
    </row>
    <row r="24" spans="1:5" x14ac:dyDescent="0.25">
      <c r="A24" t="s">
        <v>11</v>
      </c>
      <c r="D24" s="30"/>
    </row>
    <row r="26" spans="1:5" x14ac:dyDescent="0.25">
      <c r="A26" s="33"/>
      <c r="B26" s="30"/>
      <c r="C26" s="30"/>
    </row>
    <row r="27" spans="1:5" x14ac:dyDescent="0.25">
      <c r="A27" s="33"/>
      <c r="B27" s="30"/>
      <c r="C27" s="30"/>
    </row>
    <row r="28" spans="1:5" x14ac:dyDescent="0.25">
      <c r="A28" s="33"/>
      <c r="B28" s="30"/>
      <c r="C28" s="30"/>
    </row>
    <row r="29" spans="1:5" x14ac:dyDescent="0.25">
      <c r="A29" s="33"/>
      <c r="B29" s="30"/>
      <c r="C29" s="30"/>
    </row>
    <row r="30" spans="1:5" x14ac:dyDescent="0.25">
      <c r="A30" s="33"/>
      <c r="B30" s="30"/>
      <c r="C30" s="30"/>
    </row>
    <row r="31" spans="1:5" x14ac:dyDescent="0.25">
      <c r="A31" s="33"/>
      <c r="B31" s="30"/>
      <c r="C31" s="30"/>
    </row>
    <row r="32" spans="1:5" x14ac:dyDescent="0.25">
      <c r="A32" s="33"/>
      <c r="B32" s="30"/>
      <c r="C32" s="30"/>
    </row>
    <row r="33" spans="1:3" x14ac:dyDescent="0.25">
      <c r="A33" s="33"/>
      <c r="B33" s="30"/>
      <c r="C33" s="30"/>
    </row>
    <row r="34" spans="1:3" x14ac:dyDescent="0.25">
      <c r="A34" s="33"/>
      <c r="B34" s="30"/>
      <c r="C34" s="30"/>
    </row>
    <row r="35" spans="1:3" x14ac:dyDescent="0.25">
      <c r="A35" s="33"/>
      <c r="B35" s="30"/>
      <c r="C35" s="30"/>
    </row>
    <row r="36" spans="1:3" x14ac:dyDescent="0.25">
      <c r="A36" s="33"/>
      <c r="B36" s="30"/>
      <c r="C36" s="30"/>
    </row>
    <row r="37" spans="1:3" x14ac:dyDescent="0.25">
      <c r="A37" s="33"/>
      <c r="B37" s="30"/>
      <c r="C37" s="30"/>
    </row>
    <row r="38" spans="1:3" x14ac:dyDescent="0.25">
      <c r="A38" s="33"/>
      <c r="B38" s="30"/>
      <c r="C38" s="30"/>
    </row>
    <row r="39" spans="1:3" x14ac:dyDescent="0.25">
      <c r="A39" s="33"/>
      <c r="B39" s="30"/>
      <c r="C39" s="30"/>
    </row>
    <row r="40" spans="1:3" x14ac:dyDescent="0.25">
      <c r="A40" s="33"/>
      <c r="B40" s="30"/>
      <c r="C40" s="30"/>
    </row>
    <row r="41" spans="1:3" x14ac:dyDescent="0.25">
      <c r="A41" s="33"/>
    </row>
    <row r="42" spans="1:3" x14ac:dyDescent="0.25">
      <c r="A42" s="33"/>
    </row>
    <row r="43" spans="1:3" x14ac:dyDescent="0.25">
      <c r="A43" s="33"/>
    </row>
    <row r="44" spans="1:3" x14ac:dyDescent="0.25">
      <c r="A44" s="33"/>
    </row>
    <row r="45" spans="1:3" x14ac:dyDescent="0.25">
      <c r="A45" s="3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2" zoomScaleNormal="100" workbookViewId="0">
      <selection activeCell="G52" sqref="G52"/>
    </sheetView>
  </sheetViews>
  <sheetFormatPr defaultColWidth="9.09765625" defaultRowHeight="11.5" x14ac:dyDescent="0.25"/>
  <cols>
    <col min="1" max="1" width="6.3984375" style="8" customWidth="1"/>
    <col min="2" max="2" width="15.8984375" style="8" customWidth="1"/>
    <col min="3" max="3" width="6.09765625" style="8" customWidth="1"/>
    <col min="4" max="4" width="15.59765625" style="8" customWidth="1"/>
    <col min="5" max="5" width="6.59765625" style="8" customWidth="1"/>
    <col min="6" max="6" width="15.09765625" style="8" customWidth="1"/>
    <col min="7" max="16384" width="9.09765625" style="8"/>
  </cols>
  <sheetData>
    <row r="1" spans="1:6" x14ac:dyDescent="0.25">
      <c r="A1" s="1" t="s">
        <v>18</v>
      </c>
      <c r="B1" s="5"/>
      <c r="C1" s="5"/>
      <c r="D1" s="5"/>
    </row>
    <row r="2" spans="1:6" x14ac:dyDescent="0.25">
      <c r="A2" s="10" t="s">
        <v>4</v>
      </c>
      <c r="B2" s="5"/>
      <c r="C2" s="5"/>
      <c r="D2" s="5"/>
    </row>
    <row r="3" spans="1:6" x14ac:dyDescent="0.25">
      <c r="A3" s="2" t="s">
        <v>15</v>
      </c>
      <c r="B3" s="5"/>
      <c r="C3" s="5"/>
      <c r="D3" s="5"/>
    </row>
    <row r="5" spans="1:6" x14ac:dyDescent="0.25">
      <c r="A5" s="18" t="s">
        <v>2</v>
      </c>
      <c r="B5" s="18" t="s">
        <v>0</v>
      </c>
      <c r="C5" s="20" t="s">
        <v>3</v>
      </c>
      <c r="D5" s="21" t="s">
        <v>1</v>
      </c>
      <c r="E5" s="23" t="s">
        <v>8</v>
      </c>
      <c r="F5" s="24" t="s">
        <v>9</v>
      </c>
    </row>
    <row r="6" spans="1:6" ht="13.5" x14ac:dyDescent="0.35">
      <c r="A6" s="18" t="s">
        <v>5</v>
      </c>
      <c r="B6" s="18" t="s">
        <v>28</v>
      </c>
      <c r="C6" s="20" t="s">
        <v>25</v>
      </c>
      <c r="D6" s="20" t="s">
        <v>28</v>
      </c>
      <c r="E6" s="23" t="s">
        <v>26</v>
      </c>
      <c r="F6" s="23" t="s">
        <v>28</v>
      </c>
    </row>
    <row r="7" spans="1:6" x14ac:dyDescent="0.25">
      <c r="A7" s="19">
        <v>50</v>
      </c>
      <c r="B7" s="19">
        <f t="shared" ref="B7:B12" si="0">-41.86+1.112*A7-0.00572*A7^2</f>
        <v>-0.55999999999999162</v>
      </c>
      <c r="C7" s="22">
        <v>50</v>
      </c>
      <c r="D7" s="22">
        <f t="shared" ref="D7:D12" si="1">-44.72+1.094*C7-0.00527*C7^2</f>
        <v>-3.1949999999999967</v>
      </c>
      <c r="E7" s="25">
        <v>50</v>
      </c>
      <c r="F7" s="25">
        <f t="shared" ref="F7:F12" si="2">-45.36+1.0043*E7-0.00427*E7^2</f>
        <v>-5.8200000000000038</v>
      </c>
    </row>
    <row r="8" spans="1:6" x14ac:dyDescent="0.25">
      <c r="A8" s="19">
        <v>55</v>
      </c>
      <c r="B8" s="19">
        <f t="shared" si="0"/>
        <v>1.9970000000000034</v>
      </c>
      <c r="C8" s="22">
        <v>55</v>
      </c>
      <c r="D8" s="22">
        <f t="shared" si="1"/>
        <v>-0.49174999999999791</v>
      </c>
      <c r="E8" s="25">
        <v>55</v>
      </c>
      <c r="F8" s="25">
        <f t="shared" si="2"/>
        <v>-3.0402500000000003</v>
      </c>
    </row>
    <row r="9" spans="1:6" x14ac:dyDescent="0.25">
      <c r="A9" s="19">
        <v>60</v>
      </c>
      <c r="B9" s="19">
        <f t="shared" si="0"/>
        <v>4.2679999999999971</v>
      </c>
      <c r="C9" s="22">
        <v>60</v>
      </c>
      <c r="D9" s="22">
        <f t="shared" si="1"/>
        <v>1.9480000000000004</v>
      </c>
      <c r="E9" s="25">
        <v>60</v>
      </c>
      <c r="F9" s="25">
        <f t="shared" si="2"/>
        <v>-0.47400000000000553</v>
      </c>
    </row>
    <row r="10" spans="1:6" x14ac:dyDescent="0.25">
      <c r="A10" s="19">
        <v>65</v>
      </c>
      <c r="B10" s="19">
        <f t="shared" si="0"/>
        <v>6.2530000000000001</v>
      </c>
      <c r="C10" s="22">
        <v>65</v>
      </c>
      <c r="D10" s="22">
        <f t="shared" si="1"/>
        <v>4.12425</v>
      </c>
      <c r="E10" s="25">
        <v>65</v>
      </c>
      <c r="F10" s="25">
        <f t="shared" si="2"/>
        <v>1.8787499999999966</v>
      </c>
    </row>
    <row r="11" spans="1:6" x14ac:dyDescent="0.25">
      <c r="A11" s="19">
        <v>70</v>
      </c>
      <c r="B11" s="19">
        <f t="shared" si="0"/>
        <v>7.9520000000000017</v>
      </c>
      <c r="C11" s="22">
        <v>70</v>
      </c>
      <c r="D11" s="22">
        <f t="shared" si="1"/>
        <v>6.0370000000000132</v>
      </c>
      <c r="E11" s="25">
        <v>70</v>
      </c>
      <c r="F11" s="25">
        <f t="shared" si="2"/>
        <v>4.0180000000000007</v>
      </c>
    </row>
    <row r="12" spans="1:6" x14ac:dyDescent="0.25">
      <c r="A12" s="19">
        <v>75</v>
      </c>
      <c r="B12" s="19">
        <f t="shared" si="0"/>
        <v>9.365000000000002</v>
      </c>
      <c r="C12" s="22">
        <v>75</v>
      </c>
      <c r="D12" s="22">
        <f t="shared" si="1"/>
        <v>7.6862500000000118</v>
      </c>
      <c r="E12" s="25">
        <v>75</v>
      </c>
      <c r="F12" s="25">
        <f t="shared" si="2"/>
        <v>5.9437499999999908</v>
      </c>
    </row>
    <row r="13" spans="1:6" x14ac:dyDescent="0.25">
      <c r="A13" s="13"/>
      <c r="B13" s="13"/>
      <c r="C13" s="13"/>
      <c r="D13" s="13"/>
    </row>
    <row r="14" spans="1:6" x14ac:dyDescent="0.25">
      <c r="A14" s="13" t="s">
        <v>12</v>
      </c>
      <c r="B14" s="13"/>
      <c r="C14" s="13"/>
      <c r="D14" s="13"/>
    </row>
    <row r="15" spans="1:6" ht="14.5" x14ac:dyDescent="0.35">
      <c r="A15" s="19" t="s">
        <v>14</v>
      </c>
      <c r="B15" s="13"/>
      <c r="C15" s="13"/>
      <c r="D15" s="13"/>
    </row>
    <row r="16" spans="1:6" ht="14.5" x14ac:dyDescent="0.35">
      <c r="A16" s="22" t="s">
        <v>34</v>
      </c>
      <c r="B16" s="13"/>
      <c r="C16" s="13"/>
      <c r="D16" s="13"/>
    </row>
    <row r="17" spans="1:4" ht="14.5" x14ac:dyDescent="0.35">
      <c r="A17" s="25" t="s">
        <v>13</v>
      </c>
      <c r="B17" s="13"/>
      <c r="C17" s="13"/>
      <c r="D17" s="13"/>
    </row>
    <row r="18" spans="1:4" x14ac:dyDescent="0.25">
      <c r="A18" s="13"/>
      <c r="B18" s="13"/>
      <c r="C18" s="13"/>
      <c r="D18" s="13"/>
    </row>
    <row r="19" spans="1:4" x14ac:dyDescent="0.25">
      <c r="A19" s="13"/>
      <c r="B19" s="13"/>
      <c r="C19" s="13"/>
      <c r="D19" s="13"/>
    </row>
    <row r="20" spans="1:4" x14ac:dyDescent="0.25">
      <c r="A20" s="13"/>
      <c r="B20" s="13"/>
      <c r="C20" s="13"/>
      <c r="D20" s="13"/>
    </row>
    <row r="21" spans="1:4" x14ac:dyDescent="0.25">
      <c r="A21" s="13"/>
      <c r="B21" s="13"/>
      <c r="C21" s="13"/>
      <c r="D21" s="13"/>
    </row>
    <row r="22" spans="1:4" x14ac:dyDescent="0.25">
      <c r="A22" s="13"/>
      <c r="B22" s="13"/>
      <c r="C22" s="13"/>
      <c r="D22" s="13"/>
    </row>
    <row r="23" spans="1:4" x14ac:dyDescent="0.25">
      <c r="A23" s="13"/>
      <c r="B23" s="13"/>
      <c r="C23" s="13"/>
      <c r="D23" s="13"/>
    </row>
    <row r="24" spans="1:4" x14ac:dyDescent="0.25">
      <c r="A24" s="13"/>
      <c r="B24" s="13"/>
      <c r="C24" s="13"/>
      <c r="D24" s="13"/>
    </row>
    <row r="25" spans="1:4" x14ac:dyDescent="0.25">
      <c r="A25" s="13"/>
      <c r="B25" s="13"/>
      <c r="C25" s="13"/>
      <c r="D25" s="13"/>
    </row>
    <row r="26" spans="1:4" x14ac:dyDescent="0.25">
      <c r="A26" s="13"/>
      <c r="B26" s="13"/>
      <c r="C26" s="13"/>
      <c r="D26" s="13"/>
    </row>
    <row r="27" spans="1:4" x14ac:dyDescent="0.25">
      <c r="A27" s="13"/>
      <c r="B27" s="13"/>
      <c r="C27" s="13"/>
      <c r="D27" s="13"/>
    </row>
    <row r="28" spans="1:4" x14ac:dyDescent="0.25">
      <c r="A28" s="13"/>
      <c r="B28" s="13"/>
      <c r="C28" s="13"/>
      <c r="D28" s="13"/>
    </row>
    <row r="29" spans="1:4" x14ac:dyDescent="0.25">
      <c r="A29" s="13"/>
      <c r="B29" s="13"/>
      <c r="C29" s="13"/>
      <c r="D29" s="13"/>
    </row>
    <row r="30" spans="1:4" x14ac:dyDescent="0.25">
      <c r="A30" s="13"/>
      <c r="B30" s="13"/>
      <c r="C30" s="13"/>
      <c r="D30" s="13"/>
    </row>
    <row r="31" spans="1:4" x14ac:dyDescent="0.25">
      <c r="A31" s="13"/>
      <c r="B31" s="13"/>
      <c r="C31" s="13"/>
      <c r="D31" s="13"/>
    </row>
    <row r="32" spans="1:4" x14ac:dyDescent="0.25">
      <c r="A32" s="13"/>
      <c r="B32" s="13"/>
      <c r="C32" s="13"/>
      <c r="D32" s="13"/>
    </row>
    <row r="33" spans="1:4" x14ac:dyDescent="0.25">
      <c r="A33" s="13"/>
      <c r="B33" s="13"/>
      <c r="C33" s="13"/>
      <c r="D33" s="13"/>
    </row>
    <row r="34" spans="1:4" x14ac:dyDescent="0.25">
      <c r="A34" s="13"/>
      <c r="B34" s="13"/>
      <c r="C34" s="13"/>
      <c r="D34" s="13"/>
    </row>
    <row r="35" spans="1:4" x14ac:dyDescent="0.25">
      <c r="A35" s="13"/>
      <c r="B35" s="13"/>
      <c r="C35" s="13"/>
      <c r="D35" s="1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topLeftCell="J33" workbookViewId="0">
      <selection activeCell="Q40" sqref="Q40"/>
    </sheetView>
  </sheetViews>
  <sheetFormatPr defaultColWidth="9.09765625" defaultRowHeight="11.5" x14ac:dyDescent="0.25"/>
  <cols>
    <col min="1" max="1" width="6.3984375" style="8" customWidth="1"/>
    <col min="2" max="2" width="23.8984375" style="8" customWidth="1"/>
    <col min="3" max="3" width="10.69921875" style="8" customWidth="1"/>
    <col min="4" max="4" width="13.296875" style="8" customWidth="1"/>
    <col min="5" max="5" width="10.3984375" style="8" bestFit="1" customWidth="1"/>
    <col min="6" max="6" width="9.09765625" style="8"/>
    <col min="7" max="7" width="12.8984375" style="8" customWidth="1"/>
    <col min="8" max="16384" width="9.09765625" style="8"/>
  </cols>
  <sheetData>
    <row r="1" spans="1:4" x14ac:dyDescent="0.25">
      <c r="A1" s="1" t="s">
        <v>17</v>
      </c>
      <c r="B1" s="5"/>
      <c r="C1" s="5"/>
      <c r="D1" s="5"/>
    </row>
    <row r="2" spans="1:4" x14ac:dyDescent="0.25">
      <c r="A2" s="10" t="s">
        <v>4</v>
      </c>
      <c r="B2" s="5"/>
      <c r="C2" s="5"/>
      <c r="D2" s="5"/>
    </row>
    <row r="3" spans="1:4" x14ac:dyDescent="0.25">
      <c r="A3" s="2" t="s">
        <v>19</v>
      </c>
      <c r="B3" s="5"/>
      <c r="C3" s="5"/>
      <c r="D3" s="5"/>
    </row>
    <row r="5" spans="1:4" x14ac:dyDescent="0.25">
      <c r="A5" s="18" t="s">
        <v>2</v>
      </c>
      <c r="B5" s="18" t="s">
        <v>0</v>
      </c>
      <c r="C5" s="23" t="s">
        <v>3</v>
      </c>
      <c r="D5" s="23" t="s">
        <v>1</v>
      </c>
    </row>
    <row r="6" spans="1:4" ht="13.5" x14ac:dyDescent="0.35">
      <c r="A6" s="18" t="s">
        <v>27</v>
      </c>
      <c r="B6" s="18" t="s">
        <v>52</v>
      </c>
      <c r="C6" s="23" t="s">
        <v>26</v>
      </c>
      <c r="D6" s="23" t="s">
        <v>16</v>
      </c>
    </row>
    <row r="7" spans="1:4" x14ac:dyDescent="0.25">
      <c r="A7" s="28">
        <v>45</v>
      </c>
      <c r="B7" s="19">
        <v>1</v>
      </c>
      <c r="C7" s="26">
        <v>45</v>
      </c>
      <c r="D7" s="25">
        <v>1</v>
      </c>
    </row>
    <row r="8" spans="1:4" x14ac:dyDescent="0.25">
      <c r="A8" s="29">
        <v>80</v>
      </c>
      <c r="B8" s="19">
        <v>1</v>
      </c>
      <c r="C8" s="27">
        <v>80</v>
      </c>
      <c r="D8" s="25">
        <v>1</v>
      </c>
    </row>
    <row r="9" spans="1:4" x14ac:dyDescent="0.25">
      <c r="A9" s="13"/>
      <c r="B9" s="13"/>
      <c r="C9" s="13"/>
      <c r="D9" s="13"/>
    </row>
    <row r="10" spans="1:4" x14ac:dyDescent="0.25">
      <c r="A10" s="13"/>
      <c r="B10" s="13"/>
      <c r="C10" s="13"/>
      <c r="D10" s="13"/>
    </row>
    <row r="11" spans="1:4" x14ac:dyDescent="0.25">
      <c r="A11" s="13"/>
      <c r="B11" s="13"/>
      <c r="C11" s="13"/>
      <c r="D11" s="13"/>
    </row>
    <row r="12" spans="1:4" x14ac:dyDescent="0.25">
      <c r="A12" s="13"/>
      <c r="B12" s="13"/>
      <c r="C12" s="13"/>
      <c r="D12" s="13"/>
    </row>
    <row r="13" spans="1:4" x14ac:dyDescent="0.25">
      <c r="A13" s="13"/>
      <c r="B13" s="13"/>
      <c r="C13" s="13"/>
      <c r="D13" s="13"/>
    </row>
    <row r="14" spans="1:4" x14ac:dyDescent="0.25">
      <c r="A14" s="13"/>
      <c r="B14" s="13"/>
      <c r="C14" s="13"/>
      <c r="D14" s="13"/>
    </row>
    <row r="15" spans="1:4" x14ac:dyDescent="0.25">
      <c r="A15" s="13"/>
      <c r="B15" s="13"/>
      <c r="C15" s="13"/>
      <c r="D15" s="13"/>
    </row>
    <row r="16" spans="1:4" x14ac:dyDescent="0.25">
      <c r="A16" s="13"/>
      <c r="B16" s="13"/>
      <c r="C16" s="13"/>
      <c r="D16" s="13"/>
    </row>
    <row r="17" spans="1:4" x14ac:dyDescent="0.25">
      <c r="A17" s="13"/>
      <c r="B17" s="13"/>
      <c r="C17" s="13"/>
      <c r="D17" s="13"/>
    </row>
    <row r="18" spans="1:4" x14ac:dyDescent="0.25">
      <c r="A18" s="13"/>
      <c r="B18" s="13"/>
      <c r="C18" s="13"/>
      <c r="D18" s="13"/>
    </row>
    <row r="19" spans="1:4" x14ac:dyDescent="0.25">
      <c r="A19" s="13"/>
      <c r="B19" s="13"/>
      <c r="C19" s="13"/>
      <c r="D19" s="13"/>
    </row>
    <row r="20" spans="1:4" x14ac:dyDescent="0.25">
      <c r="A20" s="13"/>
      <c r="B20" s="13"/>
      <c r="C20" s="13"/>
      <c r="D20" s="13"/>
    </row>
    <row r="21" spans="1:4" x14ac:dyDescent="0.25">
      <c r="A21" s="13"/>
      <c r="B21" s="13"/>
      <c r="C21" s="13"/>
      <c r="D21" s="13"/>
    </row>
    <row r="22" spans="1:4" x14ac:dyDescent="0.25">
      <c r="A22" s="13"/>
      <c r="B22" s="13"/>
      <c r="C22" s="13"/>
      <c r="D22" s="13"/>
    </row>
    <row r="23" spans="1:4" x14ac:dyDescent="0.25">
      <c r="A23" s="13"/>
      <c r="B23" s="13"/>
      <c r="C23" s="13"/>
      <c r="D23" s="13"/>
    </row>
    <row r="24" spans="1:4" x14ac:dyDescent="0.25">
      <c r="A24" s="13"/>
      <c r="B24" s="13"/>
      <c r="C24" s="13"/>
      <c r="D24" s="13"/>
    </row>
    <row r="25" spans="1:4" x14ac:dyDescent="0.25">
      <c r="A25" s="13"/>
      <c r="B25" s="13"/>
      <c r="C25" s="13"/>
      <c r="D25" s="13"/>
    </row>
    <row r="26" spans="1:4" x14ac:dyDescent="0.25">
      <c r="A26" s="13"/>
      <c r="B26" s="13"/>
      <c r="C26" s="13"/>
      <c r="D26" s="13"/>
    </row>
    <row r="27" spans="1:4" x14ac:dyDescent="0.25">
      <c r="A27" s="13"/>
      <c r="B27" s="13"/>
      <c r="C27" s="13"/>
      <c r="D27" s="13"/>
    </row>
    <row r="28" spans="1:4" x14ac:dyDescent="0.25">
      <c r="A28" s="13"/>
      <c r="B28" s="13"/>
      <c r="C28" s="13"/>
      <c r="D28" s="13"/>
    </row>
    <row r="29" spans="1:4" x14ac:dyDescent="0.25">
      <c r="A29" s="13"/>
      <c r="B29" s="13"/>
    </row>
    <row r="30" spans="1:4" x14ac:dyDescent="0.25">
      <c r="A30" s="13"/>
      <c r="B30" s="13"/>
    </row>
    <row r="31" spans="1:4" x14ac:dyDescent="0.25">
      <c r="A31" s="13"/>
      <c r="B31" s="13"/>
    </row>
    <row r="48" spans="2:15" x14ac:dyDescent="0.25">
      <c r="B48" s="14" t="s">
        <v>41</v>
      </c>
      <c r="C48" s="14" t="s">
        <v>42</v>
      </c>
      <c r="D48" s="14" t="s">
        <v>43</v>
      </c>
      <c r="E48" s="15" t="s">
        <v>44</v>
      </c>
      <c r="F48" s="41" t="s">
        <v>46</v>
      </c>
      <c r="J48" s="14"/>
      <c r="K48" s="14"/>
      <c r="L48" s="14"/>
      <c r="M48" s="15"/>
      <c r="O48" s="15"/>
    </row>
    <row r="49" spans="1:13" x14ac:dyDescent="0.25">
      <c r="A49" s="8" t="s">
        <v>35</v>
      </c>
      <c r="B49" s="13">
        <v>68.740306199673327</v>
      </c>
      <c r="C49" s="13">
        <v>64.761938226619961</v>
      </c>
      <c r="D49" s="13">
        <v>43.193909231994226</v>
      </c>
      <c r="E49" s="38">
        <v>0</v>
      </c>
      <c r="F49" s="32">
        <v>60.084299999999999</v>
      </c>
      <c r="J49" s="13"/>
      <c r="K49" s="13"/>
      <c r="L49" s="13"/>
      <c r="M49" s="38"/>
    </row>
    <row r="50" spans="1:13" x14ac:dyDescent="0.25">
      <c r="A50" s="8" t="s">
        <v>36</v>
      </c>
      <c r="B50" s="13">
        <v>19.441711084012038</v>
      </c>
      <c r="C50" s="13">
        <v>18.316515620184472</v>
      </c>
      <c r="D50" s="13">
        <v>36.649393215015799</v>
      </c>
      <c r="E50" s="38">
        <v>0</v>
      </c>
      <c r="F50" s="32">
        <v>101.96127999999999</v>
      </c>
      <c r="J50" s="13"/>
      <c r="K50" s="13"/>
      <c r="L50" s="13"/>
      <c r="M50" s="38"/>
    </row>
    <row r="51" spans="1:13" x14ac:dyDescent="0.25">
      <c r="A51" s="8" t="s">
        <v>37</v>
      </c>
      <c r="B51" s="13">
        <v>0</v>
      </c>
      <c r="C51" s="13">
        <v>0</v>
      </c>
      <c r="D51" s="13">
        <v>20.156697552989993</v>
      </c>
      <c r="E51" s="38">
        <v>56.838607642536211</v>
      </c>
      <c r="F51" s="32">
        <v>56.077400000000004</v>
      </c>
      <c r="J51" s="13"/>
      <c r="K51" s="13"/>
      <c r="L51" s="13"/>
      <c r="M51" s="38"/>
    </row>
    <row r="52" spans="1:13" x14ac:dyDescent="0.25">
      <c r="A52" s="34" t="s">
        <v>38</v>
      </c>
      <c r="B52" s="38">
        <v>11.817982716314637</v>
      </c>
      <c r="C52" s="38">
        <v>0</v>
      </c>
      <c r="D52" s="38">
        <v>0</v>
      </c>
      <c r="E52" s="38">
        <v>0</v>
      </c>
      <c r="F52" s="32">
        <v>61.978940000000001</v>
      </c>
      <c r="I52" s="34"/>
      <c r="J52" s="38"/>
      <c r="K52" s="38"/>
      <c r="L52" s="38"/>
      <c r="M52" s="38"/>
    </row>
    <row r="53" spans="1:13" x14ac:dyDescent="0.25">
      <c r="A53" s="34" t="s">
        <v>39</v>
      </c>
      <c r="B53" s="38">
        <v>0</v>
      </c>
      <c r="C53" s="38">
        <v>16.921546153195575</v>
      </c>
      <c r="D53" s="38">
        <v>0</v>
      </c>
      <c r="E53" s="38">
        <v>0</v>
      </c>
      <c r="F53" s="32">
        <v>94.195999999999998</v>
      </c>
      <c r="I53" s="34"/>
      <c r="J53" s="38"/>
      <c r="K53" s="38"/>
      <c r="L53" s="38"/>
      <c r="M53" s="38"/>
    </row>
    <row r="54" spans="1:13" x14ac:dyDescent="0.25">
      <c r="A54" s="34" t="s">
        <v>40</v>
      </c>
      <c r="B54" s="38">
        <v>0</v>
      </c>
      <c r="C54" s="38">
        <v>0</v>
      </c>
      <c r="D54" s="38">
        <v>0</v>
      </c>
      <c r="E54" s="38">
        <v>43.161392357463797</v>
      </c>
      <c r="F54" s="32">
        <v>141.94452000000001</v>
      </c>
      <c r="I54" s="34"/>
      <c r="J54" s="38"/>
      <c r="K54" s="38"/>
      <c r="L54" s="38"/>
      <c r="M54" s="38"/>
    </row>
    <row r="55" spans="1:13" x14ac:dyDescent="0.25">
      <c r="A55" s="34" t="s">
        <v>47</v>
      </c>
      <c r="B55" s="38">
        <f>SUM(B49:B54)</f>
        <v>100</v>
      </c>
      <c r="C55" s="38">
        <f>SUM(C49:C54)</f>
        <v>100.00000000000001</v>
      </c>
      <c r="D55" s="38">
        <f>SUM(D49:D54)</f>
        <v>100.00000000000001</v>
      </c>
      <c r="E55" s="38">
        <f>SUM(E49:E54)</f>
        <v>100</v>
      </c>
      <c r="F55" s="35" t="s">
        <v>48</v>
      </c>
      <c r="I55" s="34"/>
      <c r="J55" s="38"/>
      <c r="K55" s="38"/>
      <c r="L55" s="38"/>
      <c r="M55" s="38"/>
    </row>
    <row r="57" spans="1:13" x14ac:dyDescent="0.25">
      <c r="A57" s="39" t="s">
        <v>51</v>
      </c>
    </row>
    <row r="58" spans="1:13" x14ac:dyDescent="0.25">
      <c r="A58" s="8" t="s">
        <v>35</v>
      </c>
      <c r="B58" s="32">
        <f t="shared" ref="B58:E63" si="0">B49/$F49</f>
        <v>1.1440643595693605</v>
      </c>
      <c r="C58" s="32">
        <f t="shared" si="0"/>
        <v>1.0778512560955185</v>
      </c>
      <c r="D58" s="32">
        <f t="shared" si="0"/>
        <v>0.71888844892915826</v>
      </c>
      <c r="E58" s="32">
        <f t="shared" si="0"/>
        <v>0</v>
      </c>
    </row>
    <row r="59" spans="1:13" x14ac:dyDescent="0.25">
      <c r="A59" s="8" t="s">
        <v>36</v>
      </c>
      <c r="B59" s="32">
        <f t="shared" si="0"/>
        <v>0.19067739326156008</v>
      </c>
      <c r="C59" s="32">
        <f t="shared" si="0"/>
        <v>0.17964187601591972</v>
      </c>
      <c r="D59" s="32">
        <f t="shared" si="0"/>
        <v>0.35944422446457913</v>
      </c>
      <c r="E59" s="32">
        <f t="shared" si="0"/>
        <v>0</v>
      </c>
    </row>
    <row r="60" spans="1:13" x14ac:dyDescent="0.25">
      <c r="A60" s="8" t="s">
        <v>37</v>
      </c>
      <c r="B60" s="32">
        <f t="shared" si="0"/>
        <v>0</v>
      </c>
      <c r="C60" s="32">
        <f t="shared" si="0"/>
        <v>0</v>
      </c>
      <c r="D60" s="32">
        <f t="shared" si="0"/>
        <v>0.35944422446457913</v>
      </c>
      <c r="E60" s="32">
        <f t="shared" si="0"/>
        <v>1.0135742320887953</v>
      </c>
    </row>
    <row r="61" spans="1:13" x14ac:dyDescent="0.25">
      <c r="A61" s="34" t="s">
        <v>38</v>
      </c>
      <c r="B61" s="32">
        <f t="shared" si="0"/>
        <v>0.19067739326156008</v>
      </c>
      <c r="C61" s="32">
        <f t="shared" si="0"/>
        <v>0</v>
      </c>
      <c r="D61" s="32">
        <f t="shared" si="0"/>
        <v>0</v>
      </c>
      <c r="E61" s="32">
        <f t="shared" si="0"/>
        <v>0</v>
      </c>
      <c r="I61" s="34"/>
    </row>
    <row r="62" spans="1:13" x14ac:dyDescent="0.25">
      <c r="A62" s="34" t="s">
        <v>39</v>
      </c>
      <c r="B62" s="32">
        <f t="shared" si="0"/>
        <v>0</v>
      </c>
      <c r="C62" s="32">
        <f t="shared" si="0"/>
        <v>0.17964187601591974</v>
      </c>
      <c r="D62" s="32">
        <f t="shared" si="0"/>
        <v>0</v>
      </c>
      <c r="E62" s="32">
        <f t="shared" si="0"/>
        <v>0</v>
      </c>
      <c r="I62" s="34"/>
    </row>
    <row r="63" spans="1:13" x14ac:dyDescent="0.25">
      <c r="A63" s="34" t="s">
        <v>40</v>
      </c>
      <c r="B63" s="32">
        <f t="shared" si="0"/>
        <v>0</v>
      </c>
      <c r="C63" s="32">
        <f t="shared" si="0"/>
        <v>0</v>
      </c>
      <c r="D63" s="32">
        <f t="shared" si="0"/>
        <v>0</v>
      </c>
      <c r="E63" s="32">
        <f t="shared" si="0"/>
        <v>0.30407226962663858</v>
      </c>
      <c r="I63" s="34"/>
    </row>
    <row r="64" spans="1:13" x14ac:dyDescent="0.25">
      <c r="A64" s="34" t="s">
        <v>45</v>
      </c>
      <c r="B64" s="37">
        <f>SUM(B58:B63)</f>
        <v>1.5254191460924806</v>
      </c>
      <c r="C64" s="37">
        <f>SUM(C58:C63)</f>
        <v>1.4371350081273579</v>
      </c>
      <c r="D64" s="37">
        <f>SUM(D58:D63)</f>
        <v>1.4377768978583165</v>
      </c>
      <c r="E64" s="37">
        <f>SUM(E58:E63)</f>
        <v>1.317646501715434</v>
      </c>
      <c r="I64" s="34"/>
    </row>
    <row r="66" spans="1:9" x14ac:dyDescent="0.25">
      <c r="A66" s="8" t="s">
        <v>49</v>
      </c>
      <c r="B66" s="32">
        <f>B59/((B60-3.33*B63)+B61+B62)</f>
        <v>1</v>
      </c>
      <c r="C66" s="32">
        <f>C59/((C60-3.33*C63)+C61+C62)</f>
        <v>0.99999999999999989</v>
      </c>
      <c r="D66" s="32">
        <f>D59/((D60-3.33*D63)+D61+D62)</f>
        <v>1</v>
      </c>
      <c r="E66" s="32">
        <f>E59/((E60-3.33*E63)+E61+E62)</f>
        <v>0</v>
      </c>
    </row>
    <row r="67" spans="1:9" x14ac:dyDescent="0.25">
      <c r="A67" s="8" t="s">
        <v>50</v>
      </c>
      <c r="B67" s="32">
        <f>B59/(B61+B62)</f>
        <v>1</v>
      </c>
      <c r="C67" s="32">
        <f>C59/(C61+C62)</f>
        <v>0.99999999999999989</v>
      </c>
      <c r="D67" s="40" t="s">
        <v>48</v>
      </c>
      <c r="E67" s="40" t="s">
        <v>48</v>
      </c>
    </row>
    <row r="69" spans="1:9" x14ac:dyDescent="0.25">
      <c r="A69" s="34"/>
      <c r="I69" s="34"/>
    </row>
    <row r="70" spans="1:9" x14ac:dyDescent="0.25">
      <c r="A70" s="34"/>
      <c r="I70" s="34"/>
    </row>
    <row r="71" spans="1:9" x14ac:dyDescent="0.25">
      <c r="A71" s="34"/>
      <c r="I71" s="34"/>
    </row>
    <row r="72" spans="1:9" x14ac:dyDescent="0.25">
      <c r="A72" s="34"/>
      <c r="I72" s="34"/>
    </row>
    <row r="73" spans="1:9" x14ac:dyDescent="0.25">
      <c r="A73" s="34"/>
      <c r="C73" s="36"/>
      <c r="D73" s="28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zoomScaleNormal="100" workbookViewId="0">
      <selection activeCell="M15" sqref="M15"/>
    </sheetView>
  </sheetViews>
  <sheetFormatPr defaultColWidth="9.09765625" defaultRowHeight="11.5" x14ac:dyDescent="0.25"/>
  <cols>
    <col min="1" max="1" width="13.8984375" style="8" customWidth="1"/>
    <col min="2" max="2" width="28" style="8" customWidth="1"/>
    <col min="3" max="3" width="13.8984375" style="8" customWidth="1"/>
    <col min="4" max="16384" width="9.09765625" style="8"/>
  </cols>
  <sheetData>
    <row r="1" spans="1:4" x14ac:dyDescent="0.25">
      <c r="A1" s="1" t="s">
        <v>23</v>
      </c>
      <c r="B1" s="5"/>
      <c r="C1" s="5"/>
      <c r="D1" s="5"/>
    </row>
    <row r="2" spans="1:4" x14ac:dyDescent="0.25">
      <c r="A2" s="10" t="s">
        <v>4</v>
      </c>
      <c r="B2" s="5"/>
      <c r="C2" s="5"/>
      <c r="D2" s="5"/>
    </row>
    <row r="3" spans="1:4" x14ac:dyDescent="0.25">
      <c r="A3" s="2" t="s">
        <v>22</v>
      </c>
      <c r="B3" s="5"/>
      <c r="C3" s="5"/>
      <c r="D3" s="5"/>
    </row>
    <row r="5" spans="1:4" x14ac:dyDescent="0.25">
      <c r="A5" s="14" t="s">
        <v>2</v>
      </c>
      <c r="B5" s="14" t="s">
        <v>0</v>
      </c>
      <c r="C5" s="14"/>
      <c r="D5" s="15"/>
    </row>
    <row r="6" spans="1:4" x14ac:dyDescent="0.25">
      <c r="A6" s="16" t="s">
        <v>21</v>
      </c>
      <c r="B6" s="16" t="s">
        <v>20</v>
      </c>
      <c r="C6" s="16"/>
      <c r="D6" s="16"/>
    </row>
    <row r="7" spans="1:4" x14ac:dyDescent="0.25">
      <c r="A7" s="8">
        <v>10</v>
      </c>
      <c r="B7" s="8">
        <v>0</v>
      </c>
      <c r="C7" s="13"/>
      <c r="D7" s="13"/>
    </row>
    <row r="8" spans="1:4" x14ac:dyDescent="0.25">
      <c r="A8" s="13">
        <v>-10</v>
      </c>
      <c r="B8" s="13">
        <v>0</v>
      </c>
      <c r="C8" s="13"/>
      <c r="D8" s="13"/>
    </row>
    <row r="9" spans="1:4" x14ac:dyDescent="0.25">
      <c r="A9" s="13">
        <v>0</v>
      </c>
      <c r="B9" s="13">
        <v>0</v>
      </c>
      <c r="C9" s="13"/>
      <c r="D9" s="13"/>
    </row>
    <row r="10" spans="1:4" x14ac:dyDescent="0.25">
      <c r="A10" s="13">
        <v>0</v>
      </c>
      <c r="B10" s="13">
        <v>10</v>
      </c>
      <c r="C10" s="13"/>
      <c r="D10" s="13"/>
    </row>
    <row r="11" spans="1:4" x14ac:dyDescent="0.25">
      <c r="A11" s="13">
        <v>0</v>
      </c>
      <c r="B11" s="13">
        <v>-10</v>
      </c>
      <c r="C11" s="13"/>
      <c r="D11" s="13"/>
    </row>
    <row r="12" spans="1:4" x14ac:dyDescent="0.25">
      <c r="A12" s="13"/>
      <c r="B12" s="13"/>
      <c r="C12" s="13"/>
      <c r="D12" s="13"/>
    </row>
    <row r="13" spans="1:4" x14ac:dyDescent="0.25">
      <c r="A13" s="13"/>
      <c r="B13" s="13"/>
      <c r="C13" s="13"/>
      <c r="D13" s="13"/>
    </row>
    <row r="14" spans="1:4" x14ac:dyDescent="0.25">
      <c r="A14" s="13"/>
      <c r="B14" s="13"/>
      <c r="C14" s="13"/>
      <c r="D14" s="13"/>
    </row>
    <row r="15" spans="1:4" x14ac:dyDescent="0.25">
      <c r="A15" s="13"/>
      <c r="B15" s="13"/>
      <c r="C15" s="13"/>
      <c r="D15" s="13"/>
    </row>
    <row r="16" spans="1:4" x14ac:dyDescent="0.25">
      <c r="A16" s="13"/>
      <c r="B16" s="13"/>
      <c r="C16" s="13"/>
      <c r="D16" s="13"/>
    </row>
    <row r="17" spans="1:4" x14ac:dyDescent="0.25">
      <c r="A17" s="13"/>
      <c r="B17" s="13"/>
      <c r="C17" s="13"/>
      <c r="D17" s="13"/>
    </row>
    <row r="18" spans="1:4" x14ac:dyDescent="0.25">
      <c r="A18" s="13"/>
      <c r="B18" s="13"/>
      <c r="C18" s="13"/>
      <c r="D18" s="13"/>
    </row>
    <row r="19" spans="1:4" x14ac:dyDescent="0.25">
      <c r="A19" s="13"/>
      <c r="B19" s="13"/>
      <c r="C19" s="13"/>
      <c r="D19" s="13"/>
    </row>
    <row r="20" spans="1:4" x14ac:dyDescent="0.25">
      <c r="A20" s="13"/>
      <c r="B20" s="13"/>
      <c r="C20" s="13"/>
      <c r="D20" s="13"/>
    </row>
    <row r="21" spans="1:4" x14ac:dyDescent="0.25">
      <c r="A21" s="13"/>
      <c r="B21" s="13"/>
      <c r="C21" s="13"/>
      <c r="D21" s="13"/>
    </row>
    <row r="22" spans="1:4" x14ac:dyDescent="0.25">
      <c r="A22" s="13"/>
      <c r="B22" s="13"/>
      <c r="C22" s="13"/>
      <c r="D22" s="13"/>
    </row>
    <row r="23" spans="1:4" x14ac:dyDescent="0.25">
      <c r="A23" s="13"/>
      <c r="B23" s="13"/>
      <c r="C23" s="13"/>
      <c r="D23" s="13"/>
    </row>
    <row r="24" spans="1:4" x14ac:dyDescent="0.25">
      <c r="A24" s="13"/>
      <c r="B24" s="13"/>
      <c r="C24" s="13"/>
      <c r="D24" s="13"/>
    </row>
    <row r="25" spans="1:4" x14ac:dyDescent="0.25">
      <c r="A25" s="13"/>
      <c r="B25" s="13"/>
      <c r="C25" s="13"/>
      <c r="D25" s="13"/>
    </row>
    <row r="26" spans="1:4" x14ac:dyDescent="0.25">
      <c r="A26" s="13"/>
      <c r="B26" s="13"/>
      <c r="C26" s="13"/>
      <c r="D26" s="13"/>
    </row>
    <row r="27" spans="1:4" x14ac:dyDescent="0.25">
      <c r="A27" s="13"/>
      <c r="B27" s="13"/>
      <c r="C27" s="13"/>
      <c r="D27" s="13"/>
    </row>
    <row r="28" spans="1:4" x14ac:dyDescent="0.25">
      <c r="A28" s="13"/>
      <c r="B28" s="13"/>
      <c r="C28" s="13"/>
      <c r="D28" s="13"/>
    </row>
    <row r="29" spans="1:4" x14ac:dyDescent="0.25">
      <c r="A29" s="13"/>
      <c r="B29" s="13"/>
      <c r="C29" s="13"/>
      <c r="D29" s="13"/>
    </row>
    <row r="30" spans="1:4" x14ac:dyDescent="0.25">
      <c r="A30" s="13"/>
      <c r="B30" s="13"/>
      <c r="C30" s="13"/>
      <c r="D30" s="13"/>
    </row>
    <row r="31" spans="1:4" x14ac:dyDescent="0.25">
      <c r="A31" s="13"/>
      <c r="B31" s="13"/>
      <c r="C31" s="13"/>
      <c r="D31" s="13"/>
    </row>
    <row r="32" spans="1:4" x14ac:dyDescent="0.25">
      <c r="A32" s="13"/>
      <c r="B32" s="13"/>
      <c r="C32" s="13"/>
      <c r="D32" s="13"/>
    </row>
    <row r="33" spans="1:4" x14ac:dyDescent="0.25">
      <c r="A33" s="13"/>
      <c r="B33" s="13"/>
      <c r="C33" s="13"/>
      <c r="D33" s="13"/>
    </row>
    <row r="34" spans="1:4" x14ac:dyDescent="0.25">
      <c r="A34" s="13"/>
      <c r="B34" s="13"/>
      <c r="C34" s="13"/>
      <c r="D34" s="13"/>
    </row>
    <row r="35" spans="1:4" x14ac:dyDescent="0.25">
      <c r="A35" s="13"/>
      <c r="B35" s="13"/>
    </row>
    <row r="36" spans="1:4" x14ac:dyDescent="0.25">
      <c r="A36" s="13"/>
      <c r="B36" s="13"/>
    </row>
    <row r="37" spans="1:4" x14ac:dyDescent="0.25">
      <c r="A37" s="13"/>
      <c r="B37" s="13"/>
    </row>
    <row r="38" spans="1:4" x14ac:dyDescent="0.25">
      <c r="A38" s="13"/>
      <c r="B38" s="1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 a</vt:lpstr>
      <vt:lpstr>Sheet b</vt:lpstr>
      <vt:lpstr>Sheet c</vt:lpstr>
      <vt:lpstr>Sheet 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hollochk</dc:creator>
  <cp:lastModifiedBy>Allie Duguid</cp:lastModifiedBy>
  <dcterms:created xsi:type="dcterms:W3CDTF">2009-02-11T21:10:41Z</dcterms:created>
  <dcterms:modified xsi:type="dcterms:W3CDTF">2021-07-23T14:22:51Z</dcterms:modified>
</cp:coreProperties>
</file>