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ochk\Documents\New webs\icp-ms\images\"/>
    </mc:Choice>
  </mc:AlternateContent>
  <bookViews>
    <workbookView xWindow="0" yWindow="0" windowWidth="23520" windowHeight="11070" activeTab="4"/>
  </bookViews>
  <sheets>
    <sheet name="Jocum 2016" sheetId="1" r:id="rId1"/>
    <sheet name="688" sheetId="2" r:id="rId2"/>
    <sheet name="278" sheetId="5" r:id="rId3"/>
    <sheet name="QLO-1" sheetId="3" r:id="rId4"/>
    <sheet name="Compiled 2017" sheetId="4" r:id="rId5"/>
    <sheet name="Sheet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D21" i="4"/>
  <c r="E21" i="4"/>
  <c r="F21" i="4"/>
  <c r="G21" i="4"/>
  <c r="H21" i="4"/>
  <c r="B21" i="4"/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B31" i="6"/>
  <c r="B32" i="6"/>
  <c r="B33" i="6"/>
  <c r="B34" i="6"/>
  <c r="B35" i="6"/>
  <c r="B36" i="6"/>
  <c r="B30" i="6"/>
  <c r="H22" i="6"/>
  <c r="I22" i="6"/>
  <c r="J22" i="6"/>
  <c r="K22" i="6"/>
  <c r="L22" i="6"/>
  <c r="M22" i="6"/>
  <c r="N22" i="6"/>
  <c r="O22" i="6"/>
  <c r="P22" i="6"/>
  <c r="H23" i="6"/>
  <c r="I23" i="6"/>
  <c r="J23" i="6"/>
  <c r="K23" i="6"/>
  <c r="L23" i="6"/>
  <c r="M23" i="6"/>
  <c r="N23" i="6"/>
  <c r="O23" i="6"/>
  <c r="P23" i="6"/>
  <c r="H24" i="6"/>
  <c r="I24" i="6"/>
  <c r="J24" i="6"/>
  <c r="K24" i="6"/>
  <c r="L24" i="6"/>
  <c r="M24" i="6"/>
  <c r="N24" i="6"/>
  <c r="O24" i="6"/>
  <c r="P24" i="6"/>
  <c r="H25" i="6"/>
  <c r="I25" i="6"/>
  <c r="J25" i="6"/>
  <c r="K25" i="6"/>
  <c r="L25" i="6"/>
  <c r="M25" i="6"/>
  <c r="N25" i="6"/>
  <c r="O25" i="6"/>
  <c r="P25" i="6"/>
  <c r="H26" i="6"/>
  <c r="I26" i="6"/>
  <c r="J26" i="6"/>
  <c r="K26" i="6"/>
  <c r="L26" i="6"/>
  <c r="M26" i="6"/>
  <c r="N26" i="6"/>
  <c r="O26" i="6"/>
  <c r="P26" i="6"/>
  <c r="H27" i="6"/>
  <c r="I27" i="6"/>
  <c r="J27" i="6"/>
  <c r="K27" i="6"/>
  <c r="L27" i="6"/>
  <c r="M27" i="6"/>
  <c r="N27" i="6"/>
  <c r="O27" i="6"/>
  <c r="P27" i="6"/>
  <c r="H28" i="6"/>
  <c r="I28" i="6"/>
  <c r="J28" i="6"/>
  <c r="K28" i="6"/>
  <c r="L28" i="6"/>
  <c r="M28" i="6"/>
  <c r="N28" i="6"/>
  <c r="O28" i="6"/>
  <c r="P28" i="6"/>
  <c r="G23" i="6"/>
  <c r="G24" i="6"/>
  <c r="G25" i="6"/>
  <c r="G26" i="6"/>
  <c r="G27" i="6"/>
  <c r="G28" i="6"/>
  <c r="G22" i="6"/>
  <c r="C22" i="6"/>
  <c r="D22" i="6"/>
  <c r="E22" i="6"/>
  <c r="C23" i="6"/>
  <c r="C31" i="6" s="1"/>
  <c r="D23" i="6"/>
  <c r="E23" i="6"/>
  <c r="C24" i="6"/>
  <c r="C32" i="6" s="1"/>
  <c r="D24" i="6"/>
  <c r="E24" i="6"/>
  <c r="C25" i="6"/>
  <c r="D25" i="6"/>
  <c r="E25" i="6"/>
  <c r="F25" i="6" s="1"/>
  <c r="C26" i="6"/>
  <c r="D26" i="6"/>
  <c r="E26" i="6"/>
  <c r="C27" i="6"/>
  <c r="D27" i="6"/>
  <c r="E27" i="6"/>
  <c r="C28" i="6"/>
  <c r="D28" i="6"/>
  <c r="E28" i="6"/>
  <c r="B23" i="6"/>
  <c r="B24" i="6"/>
  <c r="B25" i="6"/>
  <c r="B26" i="6"/>
  <c r="B27" i="6"/>
  <c r="B28" i="6"/>
  <c r="B22" i="6"/>
  <c r="AF63" i="5"/>
  <c r="AB63" i="5"/>
  <c r="F28" i="6" l="1"/>
  <c r="F23" i="6"/>
  <c r="F27" i="6"/>
  <c r="F24" i="6"/>
  <c r="F22" i="6"/>
  <c r="F26" i="6"/>
  <c r="AB85" i="3" l="1"/>
  <c r="AA85" i="3"/>
  <c r="AE85" i="3" s="1"/>
  <c r="Z85" i="3"/>
  <c r="Y85" i="3"/>
  <c r="X85" i="3"/>
  <c r="AB84" i="3"/>
  <c r="AA84" i="3"/>
  <c r="AE84" i="3" s="1"/>
  <c r="Z84" i="3"/>
  <c r="Y84" i="3"/>
  <c r="X84" i="3"/>
  <c r="AE83" i="3"/>
  <c r="AB83" i="3"/>
  <c r="AA83" i="3"/>
  <c r="AD83" i="3" s="1"/>
  <c r="Z83" i="3"/>
  <c r="Y83" i="3"/>
  <c r="X83" i="3"/>
  <c r="AB82" i="3"/>
  <c r="AA82" i="3"/>
  <c r="AE82" i="3" s="1"/>
  <c r="Z82" i="3"/>
  <c r="Y82" i="3"/>
  <c r="X82" i="3"/>
  <c r="AB81" i="3"/>
  <c r="AA81" i="3"/>
  <c r="AE81" i="3" s="1"/>
  <c r="Z81" i="3"/>
  <c r="Y81" i="3"/>
  <c r="X81" i="3"/>
  <c r="AE80" i="3"/>
  <c r="AB80" i="3"/>
  <c r="AA80" i="3"/>
  <c r="AD80" i="3" s="1"/>
  <c r="Z80" i="3"/>
  <c r="Y80" i="3"/>
  <c r="X80" i="3"/>
  <c r="AE79" i="3"/>
  <c r="AB79" i="3"/>
  <c r="AA79" i="3"/>
  <c r="AD79" i="3" s="1"/>
  <c r="Z79" i="3"/>
  <c r="Y79" i="3"/>
  <c r="X79" i="3"/>
  <c r="AE78" i="3"/>
  <c r="AB78" i="3"/>
  <c r="AA78" i="3"/>
  <c r="AD78" i="3" s="1"/>
  <c r="Z78" i="3"/>
  <c r="Y78" i="3"/>
  <c r="X78" i="3"/>
  <c r="AB77" i="3"/>
  <c r="AA77" i="3"/>
  <c r="AE77" i="3" s="1"/>
  <c r="Z77" i="3"/>
  <c r="Y77" i="3"/>
  <c r="X77" i="3"/>
  <c r="AB76" i="3"/>
  <c r="AA76" i="3"/>
  <c r="AE76" i="3" s="1"/>
  <c r="Z76" i="3"/>
  <c r="Y76" i="3"/>
  <c r="X76" i="3"/>
  <c r="AB75" i="3"/>
  <c r="AA75" i="3"/>
  <c r="AE75" i="3" s="1"/>
  <c r="Z75" i="3"/>
  <c r="Y75" i="3"/>
  <c r="X75" i="3"/>
  <c r="AB74" i="3"/>
  <c r="AA74" i="3"/>
  <c r="AE74" i="3" s="1"/>
  <c r="Z74" i="3"/>
  <c r="Y74" i="3"/>
  <c r="X74" i="3"/>
  <c r="AB73" i="3"/>
  <c r="AA73" i="3"/>
  <c r="AE73" i="3" s="1"/>
  <c r="Z73" i="3"/>
  <c r="Y73" i="3"/>
  <c r="X73" i="3"/>
  <c r="AB72" i="3"/>
  <c r="AA72" i="3"/>
  <c r="AE72" i="3" s="1"/>
  <c r="Z72" i="3"/>
  <c r="Y72" i="3"/>
  <c r="X72" i="3"/>
  <c r="AB71" i="3"/>
  <c r="AA71" i="3"/>
  <c r="AE71" i="3" s="1"/>
  <c r="Z71" i="3"/>
  <c r="Y71" i="3"/>
  <c r="X71" i="3"/>
  <c r="AB70" i="3"/>
  <c r="AA70" i="3"/>
  <c r="AE70" i="3" s="1"/>
  <c r="Z70" i="3"/>
  <c r="Y70" i="3"/>
  <c r="X70" i="3"/>
  <c r="AB69" i="3"/>
  <c r="AA69" i="3"/>
  <c r="AE69" i="3" s="1"/>
  <c r="Z69" i="3"/>
  <c r="Y69" i="3"/>
  <c r="X69" i="3"/>
  <c r="AB68" i="3"/>
  <c r="AA68" i="3"/>
  <c r="AE68" i="3" s="1"/>
  <c r="Z68" i="3"/>
  <c r="Y68" i="3"/>
  <c r="X68" i="3"/>
  <c r="AB67" i="3"/>
  <c r="AA67" i="3"/>
  <c r="AE67" i="3" s="1"/>
  <c r="Z67" i="3"/>
  <c r="Y67" i="3"/>
  <c r="X67" i="3"/>
  <c r="AB66" i="3"/>
  <c r="AA66" i="3"/>
  <c r="AE66" i="3" s="1"/>
  <c r="Z66" i="3"/>
  <c r="Y66" i="3"/>
  <c r="X66" i="3"/>
  <c r="AB65" i="3"/>
  <c r="AA65" i="3"/>
  <c r="AE65" i="3" s="1"/>
  <c r="Z65" i="3"/>
  <c r="Y65" i="3"/>
  <c r="X65" i="3"/>
  <c r="AB64" i="3"/>
  <c r="AA64" i="3"/>
  <c r="AE64" i="3" s="1"/>
  <c r="Z64" i="3"/>
  <c r="Y64" i="3"/>
  <c r="X64" i="3"/>
  <c r="AB63" i="3"/>
  <c r="AA63" i="3"/>
  <c r="AE63" i="3" s="1"/>
  <c r="Z63" i="3"/>
  <c r="Y63" i="3"/>
  <c r="X63" i="3"/>
  <c r="AB62" i="3"/>
  <c r="AA62" i="3"/>
  <c r="AE62" i="3" s="1"/>
  <c r="Z62" i="3"/>
  <c r="Y62" i="3"/>
  <c r="X62" i="3"/>
  <c r="AB61" i="3"/>
  <c r="AA61" i="3"/>
  <c r="AE61" i="3" s="1"/>
  <c r="Z61" i="3"/>
  <c r="Y61" i="3"/>
  <c r="X61" i="3"/>
  <c r="AB60" i="3"/>
  <c r="AA60" i="3"/>
  <c r="AE60" i="3" s="1"/>
  <c r="Z60" i="3"/>
  <c r="Y60" i="3"/>
  <c r="X60" i="3"/>
  <c r="AB59" i="3"/>
  <c r="AA59" i="3"/>
  <c r="AE59" i="3" s="1"/>
  <c r="Z59" i="3"/>
  <c r="Y59" i="3"/>
  <c r="X59" i="3"/>
  <c r="AB58" i="3"/>
  <c r="AA58" i="3"/>
  <c r="AE58" i="3" s="1"/>
  <c r="Z58" i="3"/>
  <c r="Y58" i="3"/>
  <c r="X58" i="3"/>
  <c r="AE57" i="3"/>
  <c r="AB57" i="3"/>
  <c r="AA57" i="3"/>
  <c r="AD57" i="3" s="1"/>
  <c r="Z57" i="3"/>
  <c r="Y57" i="3"/>
  <c r="X57" i="3"/>
  <c r="AE56" i="3"/>
  <c r="AB56" i="3"/>
  <c r="AA56" i="3"/>
  <c r="AD56" i="3" s="1"/>
  <c r="Z56" i="3"/>
  <c r="Y56" i="3"/>
  <c r="X56" i="3"/>
  <c r="AE55" i="3"/>
  <c r="AB55" i="3"/>
  <c r="AA55" i="3"/>
  <c r="AD55" i="3" s="1"/>
  <c r="Z55" i="3"/>
  <c r="Y55" i="3"/>
  <c r="X55" i="3"/>
  <c r="AE54" i="3"/>
  <c r="AB54" i="3"/>
  <c r="AA54" i="3"/>
  <c r="AD54" i="3" s="1"/>
  <c r="Z54" i="3"/>
  <c r="Y54" i="3"/>
  <c r="X54" i="3"/>
  <c r="AB53" i="3"/>
  <c r="AA53" i="3"/>
  <c r="AE53" i="3" s="1"/>
  <c r="Z53" i="3"/>
  <c r="Y53" i="3"/>
  <c r="X53" i="3"/>
  <c r="AB52" i="3"/>
  <c r="AA52" i="3"/>
  <c r="AE52" i="3" s="1"/>
  <c r="Z52" i="3"/>
  <c r="Y52" i="3"/>
  <c r="X52" i="3"/>
  <c r="AB51" i="3"/>
  <c r="AA51" i="3"/>
  <c r="AE51" i="3" s="1"/>
  <c r="Z51" i="3"/>
  <c r="Y51" i="3"/>
  <c r="X51" i="3"/>
  <c r="AB50" i="3"/>
  <c r="AA50" i="3"/>
  <c r="AE50" i="3" s="1"/>
  <c r="Z50" i="3"/>
  <c r="Y50" i="3"/>
  <c r="X50" i="3"/>
  <c r="AB49" i="3"/>
  <c r="AA49" i="3"/>
  <c r="AE49" i="3" s="1"/>
  <c r="Z49" i="3"/>
  <c r="Y49" i="3"/>
  <c r="X49" i="3"/>
  <c r="AB48" i="3"/>
  <c r="AA48" i="3"/>
  <c r="AE48" i="3" s="1"/>
  <c r="Z48" i="3"/>
  <c r="Y48" i="3"/>
  <c r="X48" i="3"/>
  <c r="AB47" i="3"/>
  <c r="AA47" i="3"/>
  <c r="AE47" i="3" s="1"/>
  <c r="Z47" i="3"/>
  <c r="Y47" i="3"/>
  <c r="X47" i="3"/>
  <c r="AB46" i="3"/>
  <c r="AA46" i="3"/>
  <c r="AE46" i="3" s="1"/>
  <c r="Z46" i="3"/>
  <c r="Y46" i="3"/>
  <c r="X46" i="3"/>
  <c r="AB45" i="3"/>
  <c r="AA45" i="3"/>
  <c r="AE45" i="3" s="1"/>
  <c r="Z45" i="3"/>
  <c r="Y45" i="3"/>
  <c r="X45" i="3"/>
  <c r="AE44" i="3"/>
  <c r="AB44" i="3"/>
  <c r="AA44" i="3"/>
  <c r="AD44" i="3" s="1"/>
  <c r="Z44" i="3"/>
  <c r="Y44" i="3"/>
  <c r="X44" i="3"/>
  <c r="AB43" i="3"/>
  <c r="AA43" i="3"/>
  <c r="AE43" i="3" s="1"/>
  <c r="Z43" i="3"/>
  <c r="Y43" i="3"/>
  <c r="X43" i="3"/>
  <c r="AB42" i="3"/>
  <c r="AA42" i="3"/>
  <c r="AE42" i="3" s="1"/>
  <c r="Z42" i="3"/>
  <c r="Y42" i="3"/>
  <c r="X42" i="3"/>
  <c r="AB41" i="3"/>
  <c r="AA41" i="3"/>
  <c r="AE41" i="3" s="1"/>
  <c r="Z41" i="3"/>
  <c r="Y41" i="3"/>
  <c r="X41" i="3"/>
  <c r="AB40" i="3"/>
  <c r="AA40" i="3"/>
  <c r="AE40" i="3" s="1"/>
  <c r="Z40" i="3"/>
  <c r="Y40" i="3"/>
  <c r="X40" i="3"/>
  <c r="AB39" i="3"/>
  <c r="AA39" i="3"/>
  <c r="AE39" i="3" s="1"/>
  <c r="Z39" i="3"/>
  <c r="Y39" i="3"/>
  <c r="X39" i="3"/>
  <c r="AB38" i="3"/>
  <c r="AA38" i="3"/>
  <c r="AE38" i="3" s="1"/>
  <c r="Z38" i="3"/>
  <c r="Y38" i="3"/>
  <c r="X38" i="3"/>
  <c r="AB37" i="3"/>
  <c r="AA37" i="3"/>
  <c r="AE37" i="3" s="1"/>
  <c r="Z37" i="3"/>
  <c r="Y37" i="3"/>
  <c r="X37" i="3"/>
  <c r="AB36" i="3"/>
  <c r="AA36" i="3"/>
  <c r="AE36" i="3" s="1"/>
  <c r="Z36" i="3"/>
  <c r="Y36" i="3"/>
  <c r="X36" i="3"/>
  <c r="AE35" i="3"/>
  <c r="AB35" i="3"/>
  <c r="AA35" i="3"/>
  <c r="AD35" i="3" s="1"/>
  <c r="Z35" i="3"/>
  <c r="Y35" i="3"/>
  <c r="X35" i="3"/>
  <c r="AE34" i="3"/>
  <c r="AB34" i="3"/>
  <c r="AA34" i="3"/>
  <c r="AD34" i="3" s="1"/>
  <c r="Z34" i="3"/>
  <c r="Y34" i="3"/>
  <c r="X34" i="3"/>
  <c r="AE33" i="3"/>
  <c r="AB33" i="3"/>
  <c r="AA33" i="3"/>
  <c r="AD33" i="3" s="1"/>
  <c r="Z33" i="3"/>
  <c r="Y33" i="3"/>
  <c r="X33" i="3"/>
  <c r="AE32" i="3"/>
  <c r="AB32" i="3"/>
  <c r="AA32" i="3"/>
  <c r="AD32" i="3" s="1"/>
  <c r="Z32" i="3"/>
  <c r="Y32" i="3"/>
  <c r="X32" i="3"/>
  <c r="AE31" i="3"/>
  <c r="AB31" i="3"/>
  <c r="AA31" i="3"/>
  <c r="AD31" i="3" s="1"/>
  <c r="Z31" i="3"/>
  <c r="Y31" i="3"/>
  <c r="X31" i="3"/>
  <c r="AB30" i="3"/>
  <c r="AA30" i="3"/>
  <c r="AE30" i="3" s="1"/>
  <c r="Z30" i="3"/>
  <c r="Y30" i="3"/>
  <c r="X30" i="3"/>
  <c r="AB29" i="3"/>
  <c r="AA29" i="3"/>
  <c r="AE29" i="3" s="1"/>
  <c r="Z29" i="3"/>
  <c r="Y29" i="3"/>
  <c r="X29" i="3"/>
  <c r="AB28" i="3"/>
  <c r="AA28" i="3"/>
  <c r="AE28" i="3" s="1"/>
  <c r="Z28" i="3"/>
  <c r="Y28" i="3"/>
  <c r="X28" i="3"/>
  <c r="AB27" i="3"/>
  <c r="AA27" i="3"/>
  <c r="AE27" i="3" s="1"/>
  <c r="Z27" i="3"/>
  <c r="Y27" i="3"/>
  <c r="X27" i="3"/>
  <c r="AE26" i="3"/>
  <c r="AB26" i="3"/>
  <c r="AA26" i="3"/>
  <c r="AD26" i="3" s="1"/>
  <c r="Z26" i="3"/>
  <c r="Y26" i="3"/>
  <c r="X26" i="3"/>
  <c r="AB25" i="3"/>
  <c r="AA25" i="3"/>
  <c r="AE25" i="3" s="1"/>
  <c r="Z25" i="3"/>
  <c r="Y25" i="3"/>
  <c r="X25" i="3"/>
  <c r="AB24" i="3"/>
  <c r="AA24" i="3"/>
  <c r="AE24" i="3" s="1"/>
  <c r="Z24" i="3"/>
  <c r="Y24" i="3"/>
  <c r="X24" i="3"/>
  <c r="AB23" i="3"/>
  <c r="AA23" i="3"/>
  <c r="AE23" i="3" s="1"/>
  <c r="Z23" i="3"/>
  <c r="Y23" i="3"/>
  <c r="X23" i="3"/>
  <c r="AB22" i="3"/>
  <c r="AA22" i="3"/>
  <c r="AE22" i="3" s="1"/>
  <c r="Z22" i="3"/>
  <c r="Y22" i="3"/>
  <c r="X22" i="3"/>
  <c r="AB21" i="3"/>
  <c r="AA21" i="3"/>
  <c r="AE21" i="3" s="1"/>
  <c r="Z21" i="3"/>
  <c r="Y21" i="3"/>
  <c r="X21" i="3"/>
  <c r="AB20" i="3"/>
  <c r="AA20" i="3"/>
  <c r="AE20" i="3" s="1"/>
  <c r="Z20" i="3"/>
  <c r="Y20" i="3"/>
  <c r="X20" i="3"/>
  <c r="AB19" i="3"/>
  <c r="AA19" i="3"/>
  <c r="AE19" i="3" s="1"/>
  <c r="Z19" i="3"/>
  <c r="Y19" i="3"/>
  <c r="X19" i="3"/>
  <c r="AB18" i="3"/>
  <c r="AA18" i="3"/>
  <c r="AE18" i="3" s="1"/>
  <c r="Z18" i="3"/>
  <c r="Y18" i="3"/>
  <c r="X18" i="3"/>
  <c r="AB17" i="3"/>
  <c r="AA17" i="3"/>
  <c r="AE17" i="3" s="1"/>
  <c r="Z17" i="3"/>
  <c r="Y17" i="3"/>
  <c r="X17" i="3"/>
  <c r="AB16" i="3"/>
  <c r="AA16" i="3"/>
  <c r="AE16" i="3" s="1"/>
  <c r="Z16" i="3"/>
  <c r="Y16" i="3"/>
  <c r="X16" i="3"/>
  <c r="AE15" i="3"/>
  <c r="AB15" i="3"/>
  <c r="AA15" i="3"/>
  <c r="AD15" i="3" s="1"/>
  <c r="Z15" i="3"/>
  <c r="Y15" i="3"/>
  <c r="X15" i="3"/>
  <c r="AE14" i="3"/>
  <c r="AB14" i="3"/>
  <c r="AA14" i="3"/>
  <c r="AD14" i="3" s="1"/>
  <c r="Z14" i="3"/>
  <c r="Y14" i="3"/>
  <c r="X14" i="3"/>
  <c r="AC75" i="5"/>
  <c r="AB75" i="5"/>
  <c r="AF75" i="5" s="1"/>
  <c r="AA75" i="5"/>
  <c r="AD75" i="5" s="1"/>
  <c r="Z75" i="5"/>
  <c r="Y75" i="5"/>
  <c r="AC74" i="5"/>
  <c r="AB74" i="5"/>
  <c r="AF74" i="5" s="1"/>
  <c r="AA74" i="5"/>
  <c r="AD74" i="5" s="1"/>
  <c r="Z74" i="5"/>
  <c r="Y74" i="5"/>
  <c r="AF73" i="5"/>
  <c r="AC73" i="5"/>
  <c r="AB73" i="5"/>
  <c r="AE73" i="5" s="1"/>
  <c r="AA73" i="5"/>
  <c r="AD73" i="5" s="1"/>
  <c r="Z73" i="5"/>
  <c r="Y73" i="5"/>
  <c r="AC72" i="5"/>
  <c r="AB72" i="5"/>
  <c r="AF72" i="5" s="1"/>
  <c r="AA72" i="5"/>
  <c r="AD72" i="5" s="1"/>
  <c r="Z72" i="5"/>
  <c r="Y72" i="5"/>
  <c r="AC71" i="5"/>
  <c r="AB71" i="5"/>
  <c r="AF71" i="5" s="1"/>
  <c r="AA71" i="5"/>
  <c r="AD71" i="5" s="1"/>
  <c r="Z71" i="5"/>
  <c r="Y71" i="5"/>
  <c r="AF70" i="5"/>
  <c r="AC70" i="5"/>
  <c r="AB70" i="5"/>
  <c r="AE70" i="5" s="1"/>
  <c r="AA70" i="5"/>
  <c r="AD70" i="5" s="1"/>
  <c r="Z70" i="5"/>
  <c r="Y70" i="5"/>
  <c r="AC69" i="5"/>
  <c r="AB69" i="5"/>
  <c r="AF69" i="5" s="1"/>
  <c r="AA69" i="5"/>
  <c r="AD69" i="5" s="1"/>
  <c r="Z69" i="5"/>
  <c r="Y69" i="5"/>
  <c r="AF68" i="5"/>
  <c r="AC68" i="5"/>
  <c r="AB68" i="5"/>
  <c r="AE68" i="5" s="1"/>
  <c r="AA68" i="5"/>
  <c r="AD68" i="5" s="1"/>
  <c r="Z68" i="5"/>
  <c r="Y68" i="5"/>
  <c r="AC67" i="5"/>
  <c r="AB67" i="5"/>
  <c r="AF67" i="5" s="1"/>
  <c r="AA67" i="5"/>
  <c r="AD67" i="5" s="1"/>
  <c r="Z67" i="5"/>
  <c r="Y67" i="5"/>
  <c r="AC66" i="5"/>
  <c r="AB66" i="5"/>
  <c r="AF66" i="5" s="1"/>
  <c r="AA66" i="5"/>
  <c r="AD66" i="5" s="1"/>
  <c r="Z66" i="5"/>
  <c r="Y66" i="5"/>
  <c r="AC65" i="5"/>
  <c r="AB65" i="5"/>
  <c r="AF65" i="5" s="1"/>
  <c r="AA65" i="5"/>
  <c r="AD65" i="5" s="1"/>
  <c r="Z65" i="5"/>
  <c r="Y65" i="5"/>
  <c r="AC64" i="5"/>
  <c r="AB64" i="5"/>
  <c r="AF64" i="5" s="1"/>
  <c r="AA64" i="5"/>
  <c r="AD64" i="5" s="1"/>
  <c r="Z64" i="5"/>
  <c r="Y64" i="5"/>
  <c r="AC63" i="5"/>
  <c r="AA63" i="5"/>
  <c r="AD63" i="5" s="1"/>
  <c r="Z63" i="5"/>
  <c r="Y63" i="5"/>
  <c r="AC62" i="5"/>
  <c r="AB62" i="5"/>
  <c r="AF62" i="5" s="1"/>
  <c r="AA62" i="5"/>
  <c r="AD62" i="5" s="1"/>
  <c r="Z62" i="5"/>
  <c r="Y62" i="5"/>
  <c r="AC61" i="5"/>
  <c r="AB61" i="5"/>
  <c r="AF61" i="5" s="1"/>
  <c r="AA61" i="5"/>
  <c r="AD61" i="5" s="1"/>
  <c r="Z61" i="5"/>
  <c r="Y61" i="5"/>
  <c r="AC60" i="5"/>
  <c r="AB60" i="5"/>
  <c r="AF60" i="5" s="1"/>
  <c r="AA60" i="5"/>
  <c r="AD60" i="5" s="1"/>
  <c r="Z60" i="5"/>
  <c r="Y60" i="5"/>
  <c r="AC59" i="5"/>
  <c r="AB59" i="5"/>
  <c r="AF59" i="5" s="1"/>
  <c r="AA59" i="5"/>
  <c r="AD59" i="5" s="1"/>
  <c r="Z59" i="5"/>
  <c r="Y59" i="5"/>
  <c r="AC58" i="5"/>
  <c r="AB58" i="5"/>
  <c r="AF58" i="5" s="1"/>
  <c r="AA58" i="5"/>
  <c r="AD58" i="5" s="1"/>
  <c r="Z58" i="5"/>
  <c r="Y58" i="5"/>
  <c r="AC57" i="5"/>
  <c r="AB57" i="5"/>
  <c r="AF57" i="5" s="1"/>
  <c r="AA57" i="5"/>
  <c r="AD57" i="5" s="1"/>
  <c r="Z57" i="5"/>
  <c r="Y57" i="5"/>
  <c r="AC56" i="5"/>
  <c r="AB56" i="5"/>
  <c r="AF56" i="5" s="1"/>
  <c r="AA56" i="5"/>
  <c r="AD56" i="5" s="1"/>
  <c r="Z56" i="5"/>
  <c r="Y56" i="5"/>
  <c r="AC55" i="5"/>
  <c r="AB55" i="5"/>
  <c r="AF55" i="5" s="1"/>
  <c r="AA55" i="5"/>
  <c r="AD55" i="5" s="1"/>
  <c r="Z55" i="5"/>
  <c r="Y55" i="5"/>
  <c r="AC54" i="5"/>
  <c r="AB54" i="5"/>
  <c r="AF54" i="5" s="1"/>
  <c r="AA54" i="5"/>
  <c r="AD54" i="5" s="1"/>
  <c r="Z54" i="5"/>
  <c r="Y54" i="5"/>
  <c r="AC53" i="5"/>
  <c r="AB53" i="5"/>
  <c r="AF53" i="5" s="1"/>
  <c r="AA53" i="5"/>
  <c r="AD53" i="5" s="1"/>
  <c r="Z53" i="5"/>
  <c r="Y53" i="5"/>
  <c r="AC52" i="5"/>
  <c r="AB52" i="5"/>
  <c r="AF52" i="5" s="1"/>
  <c r="AA52" i="5"/>
  <c r="AD52" i="5" s="1"/>
  <c r="Z52" i="5"/>
  <c r="Y52" i="5"/>
  <c r="AC51" i="5"/>
  <c r="AB51" i="5"/>
  <c r="AF51" i="5" s="1"/>
  <c r="AA51" i="5"/>
  <c r="AD51" i="5" s="1"/>
  <c r="Z51" i="5"/>
  <c r="Y51" i="5"/>
  <c r="AC50" i="5"/>
  <c r="AB50" i="5"/>
  <c r="AF50" i="5" s="1"/>
  <c r="AA50" i="5"/>
  <c r="AD50" i="5" s="1"/>
  <c r="Z50" i="5"/>
  <c r="Y50" i="5"/>
  <c r="AC49" i="5"/>
  <c r="AB49" i="5"/>
  <c r="AF49" i="5" s="1"/>
  <c r="AA49" i="5"/>
  <c r="AD49" i="5" s="1"/>
  <c r="Z49" i="5"/>
  <c r="Y49" i="5"/>
  <c r="AF48" i="5"/>
  <c r="AC48" i="5"/>
  <c r="AB48" i="5"/>
  <c r="AE48" i="5" s="1"/>
  <c r="AA48" i="5"/>
  <c r="AD48" i="5" s="1"/>
  <c r="Z48" i="5"/>
  <c r="Y48" i="5"/>
  <c r="AC47" i="5"/>
  <c r="AB47" i="5"/>
  <c r="AF47" i="5" s="1"/>
  <c r="AA47" i="5"/>
  <c r="AD47" i="5" s="1"/>
  <c r="Z47" i="5"/>
  <c r="Y47" i="5"/>
  <c r="AC46" i="5"/>
  <c r="AB46" i="5"/>
  <c r="AF46" i="5" s="1"/>
  <c r="AA46" i="5"/>
  <c r="AD46" i="5" s="1"/>
  <c r="Z46" i="5"/>
  <c r="Y46" i="5"/>
  <c r="AC45" i="5"/>
  <c r="AB45" i="5"/>
  <c r="AF45" i="5" s="1"/>
  <c r="AA45" i="5"/>
  <c r="AD45" i="5" s="1"/>
  <c r="Z45" i="5"/>
  <c r="Y45" i="5"/>
  <c r="AC44" i="5"/>
  <c r="AB44" i="5"/>
  <c r="AF44" i="5" s="1"/>
  <c r="AA44" i="5"/>
  <c r="AD44" i="5" s="1"/>
  <c r="Z44" i="5"/>
  <c r="Y44" i="5"/>
  <c r="AC43" i="5"/>
  <c r="AB43" i="5"/>
  <c r="AF43" i="5" s="1"/>
  <c r="AA43" i="5"/>
  <c r="AD43" i="5" s="1"/>
  <c r="Z43" i="5"/>
  <c r="Y43" i="5"/>
  <c r="AF42" i="5"/>
  <c r="AC42" i="5"/>
  <c r="AB42" i="5"/>
  <c r="AE42" i="5" s="1"/>
  <c r="AA42" i="5"/>
  <c r="AD42" i="5" s="1"/>
  <c r="Z42" i="5"/>
  <c r="Y42" i="5"/>
  <c r="AC41" i="5"/>
  <c r="AB41" i="5"/>
  <c r="AF41" i="5" s="1"/>
  <c r="AA41" i="5"/>
  <c r="AD41" i="5" s="1"/>
  <c r="Z41" i="5"/>
  <c r="Y41" i="5"/>
  <c r="AF40" i="5"/>
  <c r="AC40" i="5"/>
  <c r="AB40" i="5"/>
  <c r="AE40" i="5" s="1"/>
  <c r="AA40" i="5"/>
  <c r="AD40" i="5" s="1"/>
  <c r="Z40" i="5"/>
  <c r="Y40" i="5"/>
  <c r="AC39" i="5"/>
  <c r="AB39" i="5"/>
  <c r="AF39" i="5" s="1"/>
  <c r="AA39" i="5"/>
  <c r="AD39" i="5" s="1"/>
  <c r="Z39" i="5"/>
  <c r="Y39" i="5"/>
  <c r="AF38" i="5"/>
  <c r="AC38" i="5"/>
  <c r="AB38" i="5"/>
  <c r="AE38" i="5" s="1"/>
  <c r="AA38" i="5"/>
  <c r="AD38" i="5" s="1"/>
  <c r="Z38" i="5"/>
  <c r="Y38" i="5"/>
  <c r="AC37" i="5"/>
  <c r="AB37" i="5"/>
  <c r="AF37" i="5" s="1"/>
  <c r="AA37" i="5"/>
  <c r="Z37" i="5"/>
  <c r="Y37" i="5"/>
  <c r="AF36" i="5"/>
  <c r="AC36" i="5"/>
  <c r="AB36" i="5"/>
  <c r="AE36" i="5" s="1"/>
  <c r="AA36" i="5"/>
  <c r="Z36" i="5"/>
  <c r="Y36" i="5"/>
  <c r="AC35" i="5"/>
  <c r="AB35" i="5"/>
  <c r="AF35" i="5" s="1"/>
  <c r="AA35" i="5"/>
  <c r="Z35" i="5"/>
  <c r="Y35" i="5"/>
  <c r="AC34" i="5"/>
  <c r="AB34" i="5"/>
  <c r="AF34" i="5" s="1"/>
  <c r="AA34" i="5"/>
  <c r="Z34" i="5"/>
  <c r="Y34" i="5"/>
  <c r="AC33" i="5"/>
  <c r="AB33" i="5"/>
  <c r="AF33" i="5" s="1"/>
  <c r="AA33" i="5"/>
  <c r="AD33" i="5" s="1"/>
  <c r="Z33" i="5"/>
  <c r="Y33" i="5"/>
  <c r="AF32" i="5"/>
  <c r="AC32" i="5"/>
  <c r="AB32" i="5"/>
  <c r="AE32" i="5" s="1"/>
  <c r="AA32" i="5"/>
  <c r="AD32" i="5" s="1"/>
  <c r="Z32" i="5"/>
  <c r="Y32" i="5"/>
  <c r="AC31" i="5"/>
  <c r="AB31" i="5"/>
  <c r="AF31" i="5" s="1"/>
  <c r="AA31" i="5"/>
  <c r="AD31" i="5" s="1"/>
  <c r="Z31" i="5"/>
  <c r="Y31" i="5"/>
  <c r="AF30" i="5"/>
  <c r="AC30" i="5"/>
  <c r="AB30" i="5"/>
  <c r="AE30" i="5" s="1"/>
  <c r="AA30" i="5"/>
  <c r="AD30" i="5" s="1"/>
  <c r="Z30" i="5"/>
  <c r="Y30" i="5"/>
  <c r="AC29" i="5"/>
  <c r="AB29" i="5"/>
  <c r="AF29" i="5" s="1"/>
  <c r="AA29" i="5"/>
  <c r="AD29" i="5" s="1"/>
  <c r="Z29" i="5"/>
  <c r="Y29" i="5"/>
  <c r="AF28" i="5"/>
  <c r="AC28" i="5"/>
  <c r="AB28" i="5"/>
  <c r="AE28" i="5" s="1"/>
  <c r="AA28" i="5"/>
  <c r="AD28" i="5" s="1"/>
  <c r="Z28" i="5"/>
  <c r="Y28" i="5"/>
  <c r="AF27" i="5"/>
  <c r="AC27" i="5"/>
  <c r="AB27" i="5"/>
  <c r="AE27" i="5" s="1"/>
  <c r="AA27" i="5"/>
  <c r="AD27" i="5" s="1"/>
  <c r="Z27" i="5"/>
  <c r="Y27" i="5"/>
  <c r="AF26" i="5"/>
  <c r="AC26" i="5"/>
  <c r="AB26" i="5"/>
  <c r="AE26" i="5" s="1"/>
  <c r="AA26" i="5"/>
  <c r="AD26" i="5" s="1"/>
  <c r="Z26" i="5"/>
  <c r="Y26" i="5"/>
  <c r="AC25" i="5"/>
  <c r="AB25" i="5"/>
  <c r="AF25" i="5" s="1"/>
  <c r="AA25" i="5"/>
  <c r="AD25" i="5" s="1"/>
  <c r="Z25" i="5"/>
  <c r="Y25" i="5"/>
  <c r="AC24" i="5"/>
  <c r="AB24" i="5"/>
  <c r="AE24" i="5" s="1"/>
  <c r="AA24" i="5"/>
  <c r="AD24" i="5" s="1"/>
  <c r="Z24" i="5"/>
  <c r="Y24" i="5"/>
  <c r="AF23" i="5"/>
  <c r="AC23" i="5"/>
  <c r="AB23" i="5"/>
  <c r="AE23" i="5" s="1"/>
  <c r="AA23" i="5"/>
  <c r="AD23" i="5" s="1"/>
  <c r="Z23" i="5"/>
  <c r="Y23" i="5"/>
  <c r="AE22" i="5"/>
  <c r="AC22" i="5"/>
  <c r="AB22" i="5"/>
  <c r="AA22" i="5"/>
  <c r="AD22" i="5" s="1"/>
  <c r="Z22" i="5"/>
  <c r="Y22" i="5"/>
  <c r="AF21" i="5"/>
  <c r="AE21" i="5"/>
  <c r="AC21" i="5"/>
  <c r="AB21" i="5"/>
  <c r="AA21" i="5"/>
  <c r="AD21" i="5" s="1"/>
  <c r="Z21" i="5"/>
  <c r="Y21" i="5"/>
  <c r="AF20" i="5"/>
  <c r="AE20" i="5"/>
  <c r="AC20" i="5"/>
  <c r="AB20" i="5"/>
  <c r="AA20" i="5"/>
  <c r="AD20" i="5" s="1"/>
  <c r="Z20" i="5"/>
  <c r="Y20" i="5"/>
  <c r="AF19" i="5"/>
  <c r="AE19" i="5"/>
  <c r="AC19" i="5"/>
  <c r="AB19" i="5"/>
  <c r="AA19" i="5"/>
  <c r="AD19" i="5" s="1"/>
  <c r="Z19" i="5"/>
  <c r="Y19" i="5"/>
  <c r="AF18" i="5"/>
  <c r="AE18" i="5"/>
  <c r="AC18" i="5"/>
  <c r="AB18" i="5"/>
  <c r="AA18" i="5"/>
  <c r="AD18" i="5" s="1"/>
  <c r="Z18" i="5"/>
  <c r="Y18" i="5"/>
  <c r="AF17" i="5"/>
  <c r="AE17" i="5"/>
  <c r="AC17" i="5"/>
  <c r="AB17" i="5"/>
  <c r="AA17" i="5"/>
  <c r="AD17" i="5" s="1"/>
  <c r="Z17" i="5"/>
  <c r="Y17" i="5"/>
  <c r="AF16" i="5"/>
  <c r="AE16" i="5"/>
  <c r="AC16" i="5"/>
  <c r="AB16" i="5"/>
  <c r="AA16" i="5"/>
  <c r="AD16" i="5" s="1"/>
  <c r="Z16" i="5"/>
  <c r="Y16" i="5"/>
  <c r="AF15" i="5"/>
  <c r="AE15" i="5"/>
  <c r="AC15" i="5"/>
  <c r="AB15" i="5"/>
  <c r="AA15" i="5"/>
  <c r="AD15" i="5" s="1"/>
  <c r="Z15" i="5"/>
  <c r="Y15" i="5"/>
  <c r="AF14" i="5"/>
  <c r="AE14" i="5"/>
  <c r="AC14" i="5"/>
  <c r="AB14" i="5"/>
  <c r="AA14" i="5"/>
  <c r="AD14" i="5" s="1"/>
  <c r="Z14" i="5"/>
  <c r="Y14" i="5"/>
  <c r="AF13" i="5"/>
  <c r="AE13" i="5"/>
  <c r="AC13" i="5"/>
  <c r="AB13" i="5"/>
  <c r="AA13" i="5"/>
  <c r="AD13" i="5" s="1"/>
  <c r="Z13" i="5"/>
  <c r="Y13" i="5"/>
  <c r="AC71" i="2"/>
  <c r="AB71" i="2"/>
  <c r="AF71" i="2" s="1"/>
  <c r="AA71" i="2"/>
  <c r="Z71" i="2"/>
  <c r="Y71" i="2"/>
  <c r="AC70" i="2"/>
  <c r="AB70" i="2"/>
  <c r="AF70" i="2" s="1"/>
  <c r="AA70" i="2"/>
  <c r="Z70" i="2"/>
  <c r="Y70" i="2"/>
  <c r="AC69" i="2"/>
  <c r="AB69" i="2"/>
  <c r="AF69" i="2" s="1"/>
  <c r="AA69" i="2"/>
  <c r="Z69" i="2"/>
  <c r="Y69" i="2"/>
  <c r="AC68" i="2"/>
  <c r="AB68" i="2"/>
  <c r="AF68" i="2" s="1"/>
  <c r="AA68" i="2"/>
  <c r="Z68" i="2"/>
  <c r="Y68" i="2"/>
  <c r="AC67" i="2"/>
  <c r="AB67" i="2"/>
  <c r="AF67" i="2" s="1"/>
  <c r="AA67" i="2"/>
  <c r="Z67" i="2"/>
  <c r="Y67" i="2"/>
  <c r="AC66" i="2"/>
  <c r="AB66" i="2"/>
  <c r="AF66" i="2" s="1"/>
  <c r="AA66" i="2"/>
  <c r="Z66" i="2"/>
  <c r="Y66" i="2"/>
  <c r="AC65" i="2"/>
  <c r="AB65" i="2"/>
  <c r="AF65" i="2" s="1"/>
  <c r="AA65" i="2"/>
  <c r="Z65" i="2"/>
  <c r="Y65" i="2"/>
  <c r="AC64" i="2"/>
  <c r="AB64" i="2"/>
  <c r="AF64" i="2" s="1"/>
  <c r="AA64" i="2"/>
  <c r="Z64" i="2"/>
  <c r="Y64" i="2"/>
  <c r="AC63" i="2"/>
  <c r="AB63" i="2"/>
  <c r="AF63" i="2" s="1"/>
  <c r="AA63" i="2"/>
  <c r="Z63" i="2"/>
  <c r="Y63" i="2"/>
  <c r="AC62" i="2"/>
  <c r="AB62" i="2"/>
  <c r="AF62" i="2" s="1"/>
  <c r="AA62" i="2"/>
  <c r="Z62" i="2"/>
  <c r="Y62" i="2"/>
  <c r="AC61" i="2"/>
  <c r="AB61" i="2"/>
  <c r="AF61" i="2" s="1"/>
  <c r="AA61" i="2"/>
  <c r="Z61" i="2"/>
  <c r="Y61" i="2"/>
  <c r="AC60" i="2"/>
  <c r="AB60" i="2"/>
  <c r="AF60" i="2" s="1"/>
  <c r="AA60" i="2"/>
  <c r="Z60" i="2"/>
  <c r="Y60" i="2"/>
  <c r="AC59" i="2"/>
  <c r="AB59" i="2"/>
  <c r="AF59" i="2" s="1"/>
  <c r="AA59" i="2"/>
  <c r="Z59" i="2"/>
  <c r="Y59" i="2"/>
  <c r="AC58" i="2"/>
  <c r="AB58" i="2"/>
  <c r="AF58" i="2" s="1"/>
  <c r="AA58" i="2"/>
  <c r="Z58" i="2"/>
  <c r="Y58" i="2"/>
  <c r="AC57" i="2"/>
  <c r="AB57" i="2"/>
  <c r="AF57" i="2" s="1"/>
  <c r="AA57" i="2"/>
  <c r="Z57" i="2"/>
  <c r="Y57" i="2"/>
  <c r="AC56" i="2"/>
  <c r="AB56" i="2"/>
  <c r="AF56" i="2" s="1"/>
  <c r="AA56" i="2"/>
  <c r="Z56" i="2"/>
  <c r="Y56" i="2"/>
  <c r="AC55" i="2"/>
  <c r="AB55" i="2"/>
  <c r="AF55" i="2" s="1"/>
  <c r="AA55" i="2"/>
  <c r="Z55" i="2"/>
  <c r="Y55" i="2"/>
  <c r="AC54" i="2"/>
  <c r="AB54" i="2"/>
  <c r="AF54" i="2" s="1"/>
  <c r="AA54" i="2"/>
  <c r="Z54" i="2"/>
  <c r="Y54" i="2"/>
  <c r="AC53" i="2"/>
  <c r="AB53" i="2"/>
  <c r="AF53" i="2" s="1"/>
  <c r="AA53" i="2"/>
  <c r="Z53" i="2"/>
  <c r="Y53" i="2"/>
  <c r="AC52" i="2"/>
  <c r="AB52" i="2"/>
  <c r="AF52" i="2" s="1"/>
  <c r="AA52" i="2"/>
  <c r="Z52" i="2"/>
  <c r="Y52" i="2"/>
  <c r="AF51" i="2"/>
  <c r="AC51" i="2"/>
  <c r="AB51" i="2"/>
  <c r="AE51" i="2" s="1"/>
  <c r="AA51" i="2"/>
  <c r="Z51" i="2"/>
  <c r="Y51" i="2"/>
  <c r="AC50" i="2"/>
  <c r="AB50" i="2"/>
  <c r="AF50" i="2" s="1"/>
  <c r="AA50" i="2"/>
  <c r="Z50" i="2"/>
  <c r="Y50" i="2"/>
  <c r="AC49" i="2"/>
  <c r="AB49" i="2"/>
  <c r="AF49" i="2" s="1"/>
  <c r="AA49" i="2"/>
  <c r="Z49" i="2"/>
  <c r="Y49" i="2"/>
  <c r="AC48" i="2"/>
  <c r="AB48" i="2"/>
  <c r="AF48" i="2" s="1"/>
  <c r="AA48" i="2"/>
  <c r="Z48" i="2"/>
  <c r="Y48" i="2"/>
  <c r="AC47" i="2"/>
  <c r="AB47" i="2"/>
  <c r="AF47" i="2" s="1"/>
  <c r="AA47" i="2"/>
  <c r="Z47" i="2"/>
  <c r="Y47" i="2"/>
  <c r="AC46" i="2"/>
  <c r="AB46" i="2"/>
  <c r="AF46" i="2" s="1"/>
  <c r="AA46" i="2"/>
  <c r="Z46" i="2"/>
  <c r="Y46" i="2"/>
  <c r="AF45" i="2"/>
  <c r="AC45" i="2"/>
  <c r="AB45" i="2"/>
  <c r="AE45" i="2" s="1"/>
  <c r="AA45" i="2"/>
  <c r="Z45" i="2"/>
  <c r="Y45" i="2"/>
  <c r="AC44" i="2"/>
  <c r="AB44" i="2"/>
  <c r="AF44" i="2" s="1"/>
  <c r="AA44" i="2"/>
  <c r="Z44" i="2"/>
  <c r="Y44" i="2"/>
  <c r="AC43" i="2"/>
  <c r="AB43" i="2"/>
  <c r="AF43" i="2" s="1"/>
  <c r="AA43" i="2"/>
  <c r="Z43" i="2"/>
  <c r="Y43" i="2"/>
  <c r="AC42" i="2"/>
  <c r="AB42" i="2"/>
  <c r="AF42" i="2" s="1"/>
  <c r="AA42" i="2"/>
  <c r="Z42" i="2"/>
  <c r="Y42" i="2"/>
  <c r="AC41" i="2"/>
  <c r="AB41" i="2"/>
  <c r="AF41" i="2" s="1"/>
  <c r="AA41" i="2"/>
  <c r="Z41" i="2"/>
  <c r="Y41" i="2"/>
  <c r="AC40" i="2"/>
  <c r="AB40" i="2"/>
  <c r="AF40" i="2" s="1"/>
  <c r="AA40" i="2"/>
  <c r="Z40" i="2"/>
  <c r="Y40" i="2"/>
  <c r="AC39" i="2"/>
  <c r="AB39" i="2"/>
  <c r="AF39" i="2" s="1"/>
  <c r="AA39" i="2"/>
  <c r="Z39" i="2"/>
  <c r="Y39" i="2"/>
  <c r="AC38" i="2"/>
  <c r="AB38" i="2"/>
  <c r="AF38" i="2" s="1"/>
  <c r="AA38" i="2"/>
  <c r="Z38" i="2"/>
  <c r="Y38" i="2"/>
  <c r="AC37" i="2"/>
  <c r="AB37" i="2"/>
  <c r="AF37" i="2" s="1"/>
  <c r="AA37" i="2"/>
  <c r="Z37" i="2"/>
  <c r="Y37" i="2"/>
  <c r="AC36" i="2"/>
  <c r="AB36" i="2"/>
  <c r="AF36" i="2" s="1"/>
  <c r="AA36" i="2"/>
  <c r="Z36" i="2"/>
  <c r="Y36" i="2"/>
  <c r="AC35" i="2"/>
  <c r="AB35" i="2"/>
  <c r="AF35" i="2" s="1"/>
  <c r="AA35" i="2"/>
  <c r="Z35" i="2"/>
  <c r="Y35" i="2"/>
  <c r="AF34" i="2"/>
  <c r="AC34" i="2"/>
  <c r="AB34" i="2"/>
  <c r="AE34" i="2" s="1"/>
  <c r="AA34" i="2"/>
  <c r="Z34" i="2"/>
  <c r="Y34" i="2"/>
  <c r="AC33" i="2"/>
  <c r="AB33" i="2"/>
  <c r="AF33" i="2" s="1"/>
  <c r="AA33" i="2"/>
  <c r="Z33" i="2"/>
  <c r="Y33" i="2"/>
  <c r="AC32" i="2"/>
  <c r="AB32" i="2"/>
  <c r="AF32" i="2" s="1"/>
  <c r="AA32" i="2"/>
  <c r="Z32" i="2"/>
  <c r="Y32" i="2"/>
  <c r="AF31" i="2"/>
  <c r="AC31" i="2"/>
  <c r="AB31" i="2"/>
  <c r="AE31" i="2" s="1"/>
  <c r="AA31" i="2"/>
  <c r="Z31" i="2"/>
  <c r="Y31" i="2"/>
  <c r="AF30" i="2"/>
  <c r="AC30" i="2"/>
  <c r="AB30" i="2"/>
  <c r="AE30" i="2" s="1"/>
  <c r="AA30" i="2"/>
  <c r="Z30" i="2"/>
  <c r="Y30" i="2"/>
  <c r="AF29" i="2"/>
  <c r="AC29" i="2"/>
  <c r="AB29" i="2"/>
  <c r="AE29" i="2" s="1"/>
  <c r="AA29" i="2"/>
  <c r="Z29" i="2"/>
  <c r="Y29" i="2"/>
  <c r="AC28" i="2"/>
  <c r="AB28" i="2"/>
  <c r="AF28" i="2" s="1"/>
  <c r="AA28" i="2"/>
  <c r="Z28" i="2"/>
  <c r="Y28" i="2"/>
  <c r="AC27" i="2"/>
  <c r="AB27" i="2"/>
  <c r="AF27" i="2" s="1"/>
  <c r="AA27" i="2"/>
  <c r="Z27" i="2"/>
  <c r="Y27" i="2"/>
  <c r="AC26" i="2"/>
  <c r="AB26" i="2"/>
  <c r="AF26" i="2" s="1"/>
  <c r="AA26" i="2"/>
  <c r="Z26" i="2"/>
  <c r="Y26" i="2"/>
  <c r="AC25" i="2"/>
  <c r="AB25" i="2"/>
  <c r="AF25" i="2" s="1"/>
  <c r="AA25" i="2"/>
  <c r="Z25" i="2"/>
  <c r="Y25" i="2"/>
  <c r="AC24" i="2"/>
  <c r="AB24" i="2"/>
  <c r="AF24" i="2" s="1"/>
  <c r="AA24" i="2"/>
  <c r="Z24" i="2"/>
  <c r="Y24" i="2"/>
  <c r="AC23" i="2"/>
  <c r="AB23" i="2"/>
  <c r="AF23" i="2" s="1"/>
  <c r="AA23" i="2"/>
  <c r="Z23" i="2"/>
  <c r="Y23" i="2"/>
  <c r="AF22" i="2"/>
  <c r="AC22" i="2"/>
  <c r="AB22" i="2"/>
  <c r="AE22" i="2" s="1"/>
  <c r="AA22" i="2"/>
  <c r="Z22" i="2"/>
  <c r="Y22" i="2"/>
  <c r="AC21" i="2"/>
  <c r="AB21" i="2"/>
  <c r="AF21" i="2" s="1"/>
  <c r="AA21" i="2"/>
  <c r="Z21" i="2"/>
  <c r="Y21" i="2"/>
  <c r="AF20" i="2"/>
  <c r="AC20" i="2"/>
  <c r="AB20" i="2"/>
  <c r="AE20" i="2" s="1"/>
  <c r="AA20" i="2"/>
  <c r="Z20" i="2"/>
  <c r="Y20" i="2"/>
  <c r="AC19" i="2"/>
  <c r="AB19" i="2"/>
  <c r="AF19" i="2" s="1"/>
  <c r="AA19" i="2"/>
  <c r="Z19" i="2"/>
  <c r="Y19" i="2"/>
  <c r="AC18" i="2"/>
  <c r="AB18" i="2"/>
  <c r="AF18" i="2" s="1"/>
  <c r="AA18" i="2"/>
  <c r="Z18" i="2"/>
  <c r="Y18" i="2"/>
  <c r="AF17" i="2"/>
  <c r="AC17" i="2"/>
  <c r="AB17" i="2"/>
  <c r="AE17" i="2" s="1"/>
  <c r="AA17" i="2"/>
  <c r="Z17" i="2"/>
  <c r="Y17" i="2"/>
  <c r="AC16" i="2"/>
  <c r="AB16" i="2"/>
  <c r="AF16" i="2" s="1"/>
  <c r="AA16" i="2"/>
  <c r="Z16" i="2"/>
  <c r="Y16" i="2"/>
  <c r="AC14" i="3" l="1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D16" i="3"/>
  <c r="AD17" i="3"/>
  <c r="AD18" i="3"/>
  <c r="AD19" i="3"/>
  <c r="AD20" i="3"/>
  <c r="AD21" i="3"/>
  <c r="AD22" i="3"/>
  <c r="AD23" i="3"/>
  <c r="AD24" i="3"/>
  <c r="AD25" i="3"/>
  <c r="AD27" i="3"/>
  <c r="AD28" i="3"/>
  <c r="AD29" i="3"/>
  <c r="AD30" i="3"/>
  <c r="AD36" i="3"/>
  <c r="AD37" i="3"/>
  <c r="AD38" i="3"/>
  <c r="AD39" i="3"/>
  <c r="AD40" i="3"/>
  <c r="AD41" i="3"/>
  <c r="AD42" i="3"/>
  <c r="AD43" i="3"/>
  <c r="AD45" i="3"/>
  <c r="AD46" i="3"/>
  <c r="AD47" i="3"/>
  <c r="AD48" i="3"/>
  <c r="AD49" i="3"/>
  <c r="AD50" i="3"/>
  <c r="AD51" i="3"/>
  <c r="AD52" i="3"/>
  <c r="AD53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81" i="3"/>
  <c r="AD82" i="3"/>
  <c r="AD84" i="3"/>
  <c r="AD85" i="3"/>
  <c r="AD34" i="5"/>
  <c r="AD35" i="5"/>
  <c r="AD36" i="5"/>
  <c r="AD37" i="5"/>
  <c r="AE25" i="5"/>
  <c r="AE29" i="5"/>
  <c r="AE31" i="5"/>
  <c r="AE33" i="5"/>
  <c r="AE34" i="5"/>
  <c r="AE35" i="5"/>
  <c r="AE37" i="5"/>
  <c r="AE39" i="5"/>
  <c r="AE41" i="5"/>
  <c r="AE43" i="5"/>
  <c r="AE44" i="5"/>
  <c r="AE45" i="5"/>
  <c r="AE46" i="5"/>
  <c r="AE47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9" i="5"/>
  <c r="AE71" i="5"/>
  <c r="AE72" i="5"/>
  <c r="AE74" i="5"/>
  <c r="AE75" i="5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E16" i="2"/>
  <c r="AE18" i="2"/>
  <c r="AE19" i="2"/>
  <c r="AE21" i="2"/>
  <c r="AE23" i="2"/>
  <c r="AE24" i="2"/>
  <c r="AE25" i="2"/>
  <c r="AE26" i="2"/>
  <c r="AE27" i="2"/>
  <c r="AE28" i="2"/>
  <c r="AE32" i="2"/>
  <c r="AE33" i="2"/>
  <c r="AE35" i="2"/>
  <c r="AE36" i="2"/>
  <c r="AE37" i="2"/>
  <c r="AE38" i="2"/>
  <c r="AE39" i="2"/>
  <c r="AE40" i="2"/>
  <c r="AE41" i="2"/>
  <c r="AE42" i="2"/>
  <c r="AE43" i="2"/>
  <c r="AE44" i="2"/>
  <c r="AE46" i="2"/>
  <c r="AE47" i="2"/>
  <c r="AE48" i="2"/>
  <c r="AE49" i="2"/>
  <c r="AE50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</calcChain>
</file>

<file path=xl/sharedStrings.xml><?xml version="1.0" encoding="utf-8"?>
<sst xmlns="http://schemas.openxmlformats.org/spreadsheetml/2006/main" count="1355" uniqueCount="430">
  <si>
    <t>Al2O3</t>
  </si>
  <si>
    <t>g</t>
  </si>
  <si>
    <t>CaO</t>
  </si>
  <si>
    <t>Fe2O3(t)</t>
  </si>
  <si>
    <t>K2O</t>
  </si>
  <si>
    <t>MgO</t>
  </si>
  <si>
    <t>MnO</t>
  </si>
  <si>
    <t>Na2O</t>
  </si>
  <si>
    <t>P2O5</t>
  </si>
  <si>
    <t>SiO2</t>
  </si>
  <si>
    <t>TiO2</t>
  </si>
  <si>
    <t>BHVO-2</t>
  </si>
  <si>
    <t>BIR-1</t>
  </si>
  <si>
    <t>Ag</t>
  </si>
  <si>
    <t>kg-1</t>
  </si>
  <si>
    <t>As</t>
  </si>
  <si>
    <t>Au</t>
  </si>
  <si>
    <t>B</t>
  </si>
  <si>
    <t>Ba</t>
  </si>
  <si>
    <t>Be</t>
  </si>
  <si>
    <t>Bi</t>
  </si>
  <si>
    <t>Br</t>
  </si>
  <si>
    <t>Cd</t>
  </si>
  <si>
    <t>Ce</t>
  </si>
  <si>
    <t>Cl</t>
  </si>
  <si>
    <t>Co</t>
  </si>
  <si>
    <t>Cr</t>
  </si>
  <si>
    <t>Cs</t>
  </si>
  <si>
    <t>Cu</t>
  </si>
  <si>
    <t>Dy</t>
  </si>
  <si>
    <t>Er</t>
  </si>
  <si>
    <t>Eu</t>
  </si>
  <si>
    <t>F</t>
  </si>
  <si>
    <t>Ga</t>
  </si>
  <si>
    <t>Gd</t>
  </si>
  <si>
    <t>Ge</t>
  </si>
  <si>
    <t>Hf</t>
  </si>
  <si>
    <t>7(ID)</t>
  </si>
  <si>
    <t>Hg</t>
  </si>
  <si>
    <t>Ho</t>
  </si>
  <si>
    <t>I</t>
  </si>
  <si>
    <t>In</t>
  </si>
  <si>
    <t>Ir</t>
  </si>
  <si>
    <t>La</t>
  </si>
  <si>
    <t>Li</t>
  </si>
  <si>
    <t>Lu</t>
  </si>
  <si>
    <t>Mo</t>
  </si>
  <si>
    <t>Nb</t>
  </si>
  <si>
    <t>Nd</t>
  </si>
  <si>
    <t>23(ID)</t>
  </si>
  <si>
    <t>Ni</t>
  </si>
  <si>
    <t>Os</t>
  </si>
  <si>
    <t>Pb</t>
  </si>
  <si>
    <t>Pd</t>
  </si>
  <si>
    <t>Pr</t>
  </si>
  <si>
    <t>Pt</t>
  </si>
  <si>
    <t>Rb</t>
  </si>
  <si>
    <t>11(ID)</t>
  </si>
  <si>
    <t>U</t>
  </si>
  <si>
    <t>n</t>
  </si>
  <si>
    <t>BCR-2</t>
  </si>
  <si>
    <t>%</t>
  </si>
  <si>
    <t>ppb</t>
  </si>
  <si>
    <t>ppm</t>
  </si>
  <si>
    <t>Re</t>
  </si>
  <si>
    <t>Rh</t>
  </si>
  <si>
    <t>Ru</t>
  </si>
  <si>
    <t>S</t>
  </si>
  <si>
    <t>Sb</t>
  </si>
  <si>
    <t>Sc</t>
  </si>
  <si>
    <t>Se</t>
  </si>
  <si>
    <t>Sm</t>
  </si>
  <si>
    <t>6(ID)</t>
  </si>
  <si>
    <t>20(ID)</t>
  </si>
  <si>
    <t>Sn</t>
  </si>
  <si>
    <t>Sr</t>
  </si>
  <si>
    <t>9(ID)</t>
  </si>
  <si>
    <t>13(ID)</t>
  </si>
  <si>
    <t>Ta</t>
  </si>
  <si>
    <t>Tb</t>
  </si>
  <si>
    <t>Te</t>
  </si>
  <si>
    <t>Th</t>
  </si>
  <si>
    <t>15(ID)</t>
  </si>
  <si>
    <t>Tl</t>
  </si>
  <si>
    <t>Tm</t>
  </si>
  <si>
    <t>8(ID)</t>
  </si>
  <si>
    <t>16(ID)</t>
  </si>
  <si>
    <t>V</t>
  </si>
  <si>
    <t>W</t>
  </si>
  <si>
    <t>Y</t>
  </si>
  <si>
    <t>Yb</t>
  </si>
  <si>
    <t>Zn</t>
  </si>
  <si>
    <t>Zr</t>
  </si>
  <si>
    <t>13d</t>
  </si>
  <si>
    <t>0.70*</t>
  </si>
  <si>
    <t>0.92d</t>
  </si>
  <si>
    <t>0.5d</t>
  </si>
  <si>
    <t>5(ID)</t>
  </si>
  <si>
    <t>1.076*</t>
  </si>
  <si>
    <t>0.102*</t>
  </si>
  <si>
    <t>0.0148*</t>
  </si>
  <si>
    <t>0.110d</t>
  </si>
  <si>
    <t>10.5d</t>
  </si>
  <si>
    <t>0.0996*</t>
  </si>
  <si>
    <t>0.0073e</t>
  </si>
  <si>
    <t>0.007d</t>
  </si>
  <si>
    <t>0.9d</t>
  </si>
  <si>
    <t>9.5d</t>
  </si>
  <si>
    <t>0.83d</t>
  </si>
  <si>
    <t>2.5d</t>
  </si>
  <si>
    <t>12d</t>
  </si>
  <si>
    <t>0.1034*</t>
  </si>
  <si>
    <t>1.776*</t>
  </si>
  <si>
    <t>0.0021*</t>
  </si>
  <si>
    <t>Jocum et al 2016</t>
  </si>
  <si>
    <t>AGV-2</t>
  </si>
  <si>
    <t>C</t>
  </si>
  <si>
    <t>QLO-1</t>
  </si>
  <si>
    <t>NIST-278</t>
  </si>
  <si>
    <t>NIST-688</t>
  </si>
  <si>
    <t>Material</t>
  </si>
  <si>
    <t>latite</t>
  </si>
  <si>
    <t>Type</t>
  </si>
  <si>
    <t>powder</t>
  </si>
  <si>
    <t>Location</t>
  </si>
  <si>
    <t>South-eastern Oregon</t>
  </si>
  <si>
    <t>quartz latite</t>
  </si>
  <si>
    <t>Last Name</t>
  </si>
  <si>
    <t>Govindaraju</t>
  </si>
  <si>
    <t>Smith</t>
  </si>
  <si>
    <t>Morrison</t>
  </si>
  <si>
    <t>Korotev</t>
  </si>
  <si>
    <t>Jochum</t>
  </si>
  <si>
    <t>Eggins</t>
  </si>
  <si>
    <t>Dulski</t>
  </si>
  <si>
    <t>Lundstrom</t>
  </si>
  <si>
    <t>Mahéo</t>
  </si>
  <si>
    <t>Savard</t>
  </si>
  <si>
    <t>Ghidan</t>
  </si>
  <si>
    <t>Lustrino</t>
  </si>
  <si>
    <t>Xiong</t>
  </si>
  <si>
    <t>Hunt</t>
  </si>
  <si>
    <t>Bertrand</t>
  </si>
  <si>
    <t>Marie</t>
  </si>
  <si>
    <t>Khan</t>
  </si>
  <si>
    <t>First Name</t>
  </si>
  <si>
    <t>K.</t>
  </si>
  <si>
    <t>D.B.</t>
  </si>
  <si>
    <t>J.L.</t>
  </si>
  <si>
    <t>R.L.</t>
  </si>
  <si>
    <t>K.P.</t>
  </si>
  <si>
    <t>S.M.</t>
  </si>
  <si>
    <t>P.</t>
  </si>
  <si>
    <t>C.C.</t>
  </si>
  <si>
    <t>G.</t>
  </si>
  <si>
    <t>D.</t>
  </si>
  <si>
    <t>O.Y.</t>
  </si>
  <si>
    <t>M.</t>
  </si>
  <si>
    <t>Zhifang</t>
  </si>
  <si>
    <t>J.E.</t>
  </si>
  <si>
    <t>H.</t>
  </si>
  <si>
    <t>B.</t>
  </si>
  <si>
    <t>Rahat</t>
  </si>
  <si>
    <t>Year</t>
  </si>
  <si>
    <t>Institution</t>
  </si>
  <si>
    <t>Centre de Recherches Petrographiques et Geochimiques</t>
  </si>
  <si>
    <t>United States Geological Survey</t>
  </si>
  <si>
    <t>Geosciences Laboratories</t>
  </si>
  <si>
    <t>Washington University</t>
  </si>
  <si>
    <t>Max-Planck-Institut fuer Chemie</t>
  </si>
  <si>
    <t>Australian National University (ANU)</t>
  </si>
  <si>
    <t>GeoForschungsZentrum Potsdam (GFZ)</t>
  </si>
  <si>
    <t>Leibniz-Institut für Meereswissenschaften, IFM-GEOMAR</t>
  </si>
  <si>
    <t>Ecole des Mines</t>
  </si>
  <si>
    <t>Université du Québec à Chicoutimi</t>
  </si>
  <si>
    <t>Curtin University of Technology</t>
  </si>
  <si>
    <t>Università La Sapienza" Roma"</t>
  </si>
  <si>
    <t>Institute of Marine Geology, MGMR</t>
  </si>
  <si>
    <t>University of Southampton</t>
  </si>
  <si>
    <t>Université de Lyon</t>
  </si>
  <si>
    <t>Tokyo Metropolitan University</t>
  </si>
  <si>
    <t>GeoReM 14</t>
  </si>
  <si>
    <t>GeoReM 50</t>
  </si>
  <si>
    <t>GeoReM 637</t>
  </si>
  <si>
    <t>GeoReM 657</t>
  </si>
  <si>
    <t>GeoReM 65</t>
  </si>
  <si>
    <t>GeoReM 83</t>
  </si>
  <si>
    <t>GeoReM 79</t>
  </si>
  <si>
    <t>GeoReM 426</t>
  </si>
  <si>
    <t>GeoReM 712</t>
  </si>
  <si>
    <t>GeoReM 1252</t>
  </si>
  <si>
    <t>GeoReM 4800</t>
  </si>
  <si>
    <t>GeoReM 5824</t>
  </si>
  <si>
    <t>GeoReM 6786</t>
  </si>
  <si>
    <t>GeoReM 6810</t>
  </si>
  <si>
    <t>GeoReM 7652</t>
  </si>
  <si>
    <t>GeoReM 7947</t>
  </si>
  <si>
    <t>GeoReM 7099</t>
  </si>
  <si>
    <t>GeoReM 8495</t>
  </si>
  <si>
    <t>without Rb correction</t>
  </si>
  <si>
    <t>with Rb correction</t>
  </si>
  <si>
    <t>preferred value</t>
  </si>
  <si>
    <t>in publ.: QLO-2</t>
  </si>
  <si>
    <t>Origin</t>
  </si>
  <si>
    <t>compiled</t>
  </si>
  <si>
    <t>measured</t>
  </si>
  <si>
    <t>Method</t>
  </si>
  <si>
    <t>XRF</t>
  </si>
  <si>
    <t>INAA</t>
  </si>
  <si>
    <t>IGN</t>
  </si>
  <si>
    <t>SSMS</t>
  </si>
  <si>
    <t>ICPMS</t>
  </si>
  <si>
    <t>ID-TIMS</t>
  </si>
  <si>
    <t>EPMA</t>
  </si>
  <si>
    <t>TIMS</t>
  </si>
  <si>
    <t>SEM</t>
  </si>
  <si>
    <t>PHOTOM</t>
  </si>
  <si>
    <t>ID-ICPMS</t>
  </si>
  <si>
    <t>Min</t>
  </si>
  <si>
    <t>Max</t>
  </si>
  <si>
    <t>Average</t>
  </si>
  <si>
    <t>Median</t>
  </si>
  <si>
    <t>Avg/Med</t>
  </si>
  <si>
    <t>Avg/1994</t>
  </si>
  <si>
    <t>H2O- %m/m</t>
  </si>
  <si>
    <t>H2O+ %m/m</t>
  </si>
  <si>
    <t>Na2O %m/m</t>
  </si>
  <si>
    <t>MgO %m/m</t>
  </si>
  <si>
    <t>Al2O3 %m/m</t>
  </si>
  <si>
    <t>SiO2 %m/m</t>
  </si>
  <si>
    <t>P2O5 %m/m</t>
  </si>
  <si>
    <t>K2O %m/m</t>
  </si>
  <si>
    <t>CaO %m/m</t>
  </si>
  <si>
    <t>TiO2 %m/m</t>
  </si>
  <si>
    <t>MnO %m/m</t>
  </si>
  <si>
    <t>Fe2O3 %m/m</t>
  </si>
  <si>
    <t>Fe2O3(t) %m/m</t>
  </si>
  <si>
    <t>FeO(t) %m/m</t>
  </si>
  <si>
    <t>LOI %m/m</t>
  </si>
  <si>
    <t>Li µg/g</t>
  </si>
  <si>
    <t>Be µg/g</t>
  </si>
  <si>
    <t>B µg/g</t>
  </si>
  <si>
    <t>C µg/g</t>
  </si>
  <si>
    <t>F µg/g</t>
  </si>
  <si>
    <t>S µg/g</t>
  </si>
  <si>
    <t>Cl µg/g</t>
  </si>
  <si>
    <t>Sc µg/g</t>
  </si>
  <si>
    <t>V µg/g</t>
  </si>
  <si>
    <t>Cr µg/g</t>
  </si>
  <si>
    <t>Co µg/g</t>
  </si>
  <si>
    <t>Ni µg/g</t>
  </si>
  <si>
    <t>Cu µg/g</t>
  </si>
  <si>
    <t>Zn µg/g</t>
  </si>
  <si>
    <t>Ga µg/g</t>
  </si>
  <si>
    <t>Ge µg/g</t>
  </si>
  <si>
    <t>As µg/g</t>
  </si>
  <si>
    <t>Se µg/g</t>
  </si>
  <si>
    <t>Br µg/g</t>
  </si>
  <si>
    <t>Rb µg/g</t>
  </si>
  <si>
    <t>Sr µg/g</t>
  </si>
  <si>
    <t>Y µg/g</t>
  </si>
  <si>
    <t>Zr µg/g</t>
  </si>
  <si>
    <t>Nb µg/g</t>
  </si>
  <si>
    <t>Mo µg/g</t>
  </si>
  <si>
    <t>Pd µg/g</t>
  </si>
  <si>
    <t>Ag µg/g</t>
  </si>
  <si>
    <t>Cd µg/g</t>
  </si>
  <si>
    <t>In µg/g</t>
  </si>
  <si>
    <t>Sn µg/g</t>
  </si>
  <si>
    <t>Sb µg/g</t>
  </si>
  <si>
    <t>Cs µg/g</t>
  </si>
  <si>
    <t>Ba µg/g</t>
  </si>
  <si>
    <t>La µg/g</t>
  </si>
  <si>
    <t>Ce µg/g</t>
  </si>
  <si>
    <t>Pr µg/g</t>
  </si>
  <si>
    <t>Nd µg/g</t>
  </si>
  <si>
    <t>Sm µg/g</t>
  </si>
  <si>
    <t>Eu µg/g</t>
  </si>
  <si>
    <t>Gd µg/g</t>
  </si>
  <si>
    <t>Tb µg/g</t>
  </si>
  <si>
    <t>Dy µg/g</t>
  </si>
  <si>
    <t>Ho µg/g</t>
  </si>
  <si>
    <t>Er µg/g</t>
  </si>
  <si>
    <t>Tm µg/g</t>
  </si>
  <si>
    <t>Yb µg/g</t>
  </si>
  <si>
    <t>Lu µg/g</t>
  </si>
  <si>
    <t>Hf µg/g</t>
  </si>
  <si>
    <t>Ta µg/g</t>
  </si>
  <si>
    <t>W µg/g</t>
  </si>
  <si>
    <t>Au µg/g</t>
  </si>
  <si>
    <t>Hg µg/g</t>
  </si>
  <si>
    <t>Tl µg/g</t>
  </si>
  <si>
    <t>Pb µg/g</t>
  </si>
  <si>
    <t>Bi µg/g</t>
  </si>
  <si>
    <t>Th µg/g</t>
  </si>
  <si>
    <t>U µg/g</t>
  </si>
  <si>
    <t>Sample</t>
  </si>
  <si>
    <t>NIST NISTSRM688</t>
  </si>
  <si>
    <t>Alias</t>
  </si>
  <si>
    <t>basalt</t>
  </si>
  <si>
    <t>Hollocher</t>
  </si>
  <si>
    <t>Terashima</t>
  </si>
  <si>
    <t>Pin</t>
  </si>
  <si>
    <t>Bédard</t>
  </si>
  <si>
    <t>Bettinelli</t>
  </si>
  <si>
    <t>Seitz</t>
  </si>
  <si>
    <t>Rhodes</t>
  </si>
  <si>
    <t>Kosler</t>
  </si>
  <si>
    <t>Wittig</t>
  </si>
  <si>
    <t>Husler</t>
  </si>
  <si>
    <t>Handley</t>
  </si>
  <si>
    <t>Day</t>
  </si>
  <si>
    <t>Pollock</t>
  </si>
  <si>
    <t>S.</t>
  </si>
  <si>
    <t>C.</t>
  </si>
  <si>
    <t>L.P.</t>
  </si>
  <si>
    <t>H.-M.</t>
  </si>
  <si>
    <t>J.M.</t>
  </si>
  <si>
    <t>J.</t>
  </si>
  <si>
    <t>N.</t>
  </si>
  <si>
    <t>H.K.</t>
  </si>
  <si>
    <t>J.M.D.</t>
  </si>
  <si>
    <t>University of Arizona</t>
  </si>
  <si>
    <t>Geological Survey of Japan</t>
  </si>
  <si>
    <t>Université Blaise Pascal</t>
  </si>
  <si>
    <t>Laboratory of Environmental Hygiene and Industrial Toxicology</t>
  </si>
  <si>
    <t>Universität Frankfurt</t>
  </si>
  <si>
    <t>University of Massachusetts</t>
  </si>
  <si>
    <t>Czech Geological Survey</t>
  </si>
  <si>
    <t>Danish Lithosphere Centre</t>
  </si>
  <si>
    <t>University of Michigan</t>
  </si>
  <si>
    <t>University of Durham</t>
  </si>
  <si>
    <t>The College of Wooster</t>
  </si>
  <si>
    <t>Dicle University</t>
  </si>
  <si>
    <t>GeoReM 1140</t>
  </si>
  <si>
    <t>GeoReM 613</t>
  </si>
  <si>
    <t>GeoReM 323</t>
  </si>
  <si>
    <t>GeoReM 240</t>
  </si>
  <si>
    <t>GeoReM 2126</t>
  </si>
  <si>
    <t>GeoReM 688</t>
  </si>
  <si>
    <t>GeoReM 1170</t>
  </si>
  <si>
    <t>GeoReM 3780</t>
  </si>
  <si>
    <t>GeoReM 5541</t>
  </si>
  <si>
    <t>GeoReM 5058</t>
  </si>
  <si>
    <t>GeoReM 5971</t>
  </si>
  <si>
    <t>GeoReM 7368</t>
  </si>
  <si>
    <t>GeoReM 8365</t>
  </si>
  <si>
    <t>standard addition</t>
  </si>
  <si>
    <t>Analysis 1</t>
  </si>
  <si>
    <t>Analysis 2</t>
  </si>
  <si>
    <t>co-axial detector</t>
  </si>
  <si>
    <t>Semiplanar, 120 min irrad</t>
  </si>
  <si>
    <t>FAAS</t>
  </si>
  <si>
    <t>ICPMS/ICPAES</t>
  </si>
  <si>
    <t>MC-ICPMS</t>
  </si>
  <si>
    <t>WET</t>
  </si>
  <si>
    <t>DCP-AES</t>
  </si>
  <si>
    <t>FeO %m/m</t>
  </si>
  <si>
    <t>LOD %m/m</t>
  </si>
  <si>
    <t>obsidian</t>
  </si>
  <si>
    <t>Clear Lake, Newbeery Crater, Oregon</t>
  </si>
  <si>
    <t>Weizhi</t>
  </si>
  <si>
    <t>Obiajunwa</t>
  </si>
  <si>
    <t>Hannigan</t>
  </si>
  <si>
    <t>Schifer</t>
  </si>
  <si>
    <t>Poperechna</t>
  </si>
  <si>
    <t>Arias</t>
  </si>
  <si>
    <t>Meloni</t>
  </si>
  <si>
    <t>Moynier</t>
  </si>
  <si>
    <t>Wilcock</t>
  </si>
  <si>
    <t>Tian</t>
  </si>
  <si>
    <t>E.I.</t>
  </si>
  <si>
    <t>R.E.</t>
  </si>
  <si>
    <t>T.</t>
  </si>
  <si>
    <t>A.</t>
  </si>
  <si>
    <t>F.</t>
  </si>
  <si>
    <t>China Institute of Atomic Energy</t>
  </si>
  <si>
    <t>Australian Nuclear Science and Technology Organisation (ANSTO)</t>
  </si>
  <si>
    <t>University of Rochester</t>
  </si>
  <si>
    <t>TU Bergakademie Freiberg</t>
  </si>
  <si>
    <t>Universität Mainz</t>
  </si>
  <si>
    <t>Università di Pavia</t>
  </si>
  <si>
    <t>University of Pavia</t>
  </si>
  <si>
    <t>Ecole Normale Supérieure de Lyon (ENS-Lyon)</t>
  </si>
  <si>
    <t>McGill University</t>
  </si>
  <si>
    <t>GeoReM 406</t>
  </si>
  <si>
    <t>GeoReM 1374</t>
  </si>
  <si>
    <t>GeoReM 1463</t>
  </si>
  <si>
    <t>GeoReM 344</t>
  </si>
  <si>
    <t>GeoReM 2230</t>
  </si>
  <si>
    <t>GeoReM 2067</t>
  </si>
  <si>
    <t>GeoReM 658</t>
  </si>
  <si>
    <t>GeoReM 2722</t>
  </si>
  <si>
    <t>GeoReM 3586</t>
  </si>
  <si>
    <t>GeoReM 5186</t>
  </si>
  <si>
    <t>GeoReM 5444</t>
  </si>
  <si>
    <t>GeoReM 7456</t>
  </si>
  <si>
    <t>Printing error (NBS-287instead of 278)</t>
  </si>
  <si>
    <t>standard procedure</t>
  </si>
  <si>
    <t>program ANGES</t>
  </si>
  <si>
    <t>GC-ID-ICPMS</t>
  </si>
  <si>
    <t>AAS</t>
  </si>
  <si>
    <t>NAA</t>
  </si>
  <si>
    <t>PIXE</t>
  </si>
  <si>
    <t>PIGE</t>
  </si>
  <si>
    <t>TML µg/g</t>
  </si>
  <si>
    <t>USGS</t>
  </si>
  <si>
    <t>NIST</t>
  </si>
  <si>
    <t>Pm</t>
  </si>
  <si>
    <t>Total</t>
  </si>
  <si>
    <t>Trace elements, ppm</t>
  </si>
  <si>
    <t>BIR-1*</t>
  </si>
  <si>
    <t>BHVO-2*</t>
  </si>
  <si>
    <t>BCR-2*</t>
  </si>
  <si>
    <t>AGV-2*</t>
  </si>
  <si>
    <t>688**</t>
  </si>
  <si>
    <t>QLO-1**</t>
  </si>
  <si>
    <t>278**</t>
  </si>
  <si>
    <t>SRM</t>
  </si>
  <si>
    <t>Source</t>
  </si>
  <si>
    <t>Basalt</t>
  </si>
  <si>
    <t>Andesite</t>
  </si>
  <si>
    <t>Obsidian</t>
  </si>
  <si>
    <t>Latite</t>
  </si>
  <si>
    <t>Table of rock standards used for bulk chemical analysis.</t>
  </si>
  <si>
    <t>Compiled October 2017.</t>
  </si>
  <si>
    <t>**A combination of Govindaraju, K., 1994, and an evaluation of more recent analyses present in the GeoRem database (http://georem.mpch-mainz.gwdg.de/), plus a few in-house analyses where other data were sparse or absent. Govindaraju, K., 1994, Compilation of working values and sample description for 383 geostandards. Geostandards and Geoanalytical Research, v. 18, p. 1-158.</t>
  </si>
  <si>
    <t>George's</t>
  </si>
  <si>
    <t>Apatite</t>
  </si>
  <si>
    <t>*Jochum, K.P., Weis, U., Schwager, B., Stoop, B., Wilson, S.A., Haug, G.H., Andreae, M.O., and Enzweiler, 2016, Reference Values Following ISO Guidelines for Frequently Requested Rock Reference Materials. Geostandards and Geoanalytical Research, v. 40, p. 333-350.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</si>
</sst>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0"/>
    <numFmt numFmtId="168" formatCode="0.0000000"/>
  </numFmts>
  <fonts count="11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/>
    <xf numFmtId="2" fontId="0" fillId="0" borderId="0" xfId="0" applyNumberFormat="1"/>
    <xf numFmtId="164" fontId="1" fillId="0" borderId="0" xfId="0" applyNumberFormat="1" applyFont="1" applyFill="1"/>
    <xf numFmtId="164" fontId="0" fillId="0" borderId="0" xfId="0" applyNumberFormat="1" applyFill="1"/>
    <xf numFmtId="0" fontId="0" fillId="2" borderId="0" xfId="0" applyFill="1"/>
    <xf numFmtId="0" fontId="3" fillId="0" borderId="0" xfId="0" applyFont="1"/>
    <xf numFmtId="9" fontId="0" fillId="0" borderId="0" xfId="1" applyFont="1"/>
    <xf numFmtId="0" fontId="0" fillId="2" borderId="0" xfId="1" applyNumberFormat="1" applyFont="1" applyFill="1"/>
    <xf numFmtId="0" fontId="4" fillId="0" borderId="0" xfId="0" applyFont="1"/>
    <xf numFmtId="2" fontId="0" fillId="2" borderId="0" xfId="0" applyNumberFormat="1" applyFill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9" fontId="5" fillId="0" borderId="0" xfId="1" applyFont="1"/>
    <xf numFmtId="2" fontId="5" fillId="2" borderId="0" xfId="0" applyNumberFormat="1" applyFont="1" applyFill="1"/>
    <xf numFmtId="1" fontId="0" fillId="0" borderId="0" xfId="0" applyNumberFormat="1"/>
    <xf numFmtId="165" fontId="0" fillId="0" borderId="0" xfId="0" applyNumberFormat="1"/>
    <xf numFmtId="0" fontId="6" fillId="0" borderId="0" xfId="0" applyFont="1"/>
    <xf numFmtId="0" fontId="3" fillId="2" borderId="0" xfId="0" applyFont="1" applyFill="1"/>
    <xf numFmtId="9" fontId="3" fillId="0" borderId="0" xfId="1" applyFont="1"/>
    <xf numFmtId="0" fontId="7" fillId="0" borderId="0" xfId="0" applyFont="1" applyAlignment="1">
      <alignment horizontal="right"/>
    </xf>
    <xf numFmtId="2" fontId="0" fillId="0" borderId="0" xfId="0" applyNumberFormat="1" applyFill="1"/>
    <xf numFmtId="0" fontId="0" fillId="0" borderId="1" xfId="0" applyFill="1" applyBorder="1"/>
    <xf numFmtId="166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2" fontId="1" fillId="0" borderId="1" xfId="0" applyNumberFormat="1" applyFont="1" applyFill="1" applyBorder="1"/>
    <xf numFmtId="0" fontId="1" fillId="0" borderId="0" xfId="0" applyNumberFormat="1" applyFont="1" applyFill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5" fontId="0" fillId="0" borderId="0" xfId="0" applyNumberFormat="1" applyFill="1"/>
    <xf numFmtId="165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/>
    <xf numFmtId="2" fontId="0" fillId="0" borderId="1" xfId="0" applyNumberFormat="1" applyFill="1" applyBorder="1"/>
    <xf numFmtId="0" fontId="1" fillId="0" borderId="1" xfId="0" applyNumberFormat="1" applyFont="1" applyFill="1" applyBorder="1"/>
    <xf numFmtId="165" fontId="0" fillId="0" borderId="1" xfId="0" applyNumberFormat="1" applyFill="1" applyBorder="1"/>
    <xf numFmtId="1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" fillId="0" borderId="0" xfId="0" applyFont="1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1" fontId="1" fillId="0" borderId="0" xfId="0" applyNumberFormat="1" applyFont="1" applyFill="1" applyBorder="1"/>
    <xf numFmtId="1" fontId="0" fillId="0" borderId="0" xfId="0" applyNumberFormat="1" applyFill="1" applyBorder="1"/>
    <xf numFmtId="0" fontId="1" fillId="0" borderId="0" xfId="0" applyNumberFormat="1" applyFont="1" applyFill="1" applyBorder="1"/>
    <xf numFmtId="0" fontId="0" fillId="0" borderId="0" xfId="0" applyNumberForma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2" fontId="0" fillId="0" borderId="0" xfId="0" applyNumberFormat="1" applyFill="1" applyBorder="1"/>
    <xf numFmtId="2" fontId="1" fillId="0" borderId="0" xfId="0" applyNumberFormat="1" applyFont="1" applyFill="1" applyBorder="1"/>
    <xf numFmtId="0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0" fontId="1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6" fontId="1" fillId="0" borderId="0" xfId="0" applyNumberFormat="1" applyFont="1" applyFill="1" applyBorder="1"/>
    <xf numFmtId="16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workbookViewId="0">
      <selection activeCell="J49" sqref="J49:L49"/>
    </sheetView>
  </sheetViews>
  <sheetFormatPr defaultRowHeight="12" x14ac:dyDescent="0.2"/>
  <cols>
    <col min="1" max="16" width="9.33203125" style="1"/>
    <col min="19" max="16384" width="9.33203125" style="1"/>
  </cols>
  <sheetData>
    <row r="1" spans="1:32" x14ac:dyDescent="0.2">
      <c r="D1" s="1" t="s">
        <v>60</v>
      </c>
      <c r="E1" s="3" t="s">
        <v>58</v>
      </c>
      <c r="F1" s="3" t="s">
        <v>59</v>
      </c>
      <c r="G1" s="1" t="s">
        <v>11</v>
      </c>
      <c r="H1" s="3" t="s">
        <v>58</v>
      </c>
      <c r="I1" s="3" t="s">
        <v>59</v>
      </c>
      <c r="J1" s="1" t="s">
        <v>12</v>
      </c>
      <c r="K1" s="3" t="s">
        <v>58</v>
      </c>
      <c r="L1" s="3" t="s">
        <v>59</v>
      </c>
      <c r="M1" s="3" t="s">
        <v>115</v>
      </c>
      <c r="N1" s="3" t="s">
        <v>58</v>
      </c>
      <c r="O1" s="3" t="s">
        <v>59</v>
      </c>
    </row>
    <row r="2" spans="1:32" x14ac:dyDescent="0.2">
      <c r="D2" s="1" t="s">
        <v>114</v>
      </c>
      <c r="E2" s="1" t="s">
        <v>114</v>
      </c>
      <c r="F2" s="1" t="s">
        <v>114</v>
      </c>
      <c r="G2" s="1" t="s">
        <v>114</v>
      </c>
      <c r="H2" s="1" t="s">
        <v>114</v>
      </c>
      <c r="I2" s="1" t="s">
        <v>114</v>
      </c>
      <c r="J2" s="1" t="s">
        <v>114</v>
      </c>
      <c r="K2" s="1" t="s">
        <v>114</v>
      </c>
      <c r="L2" s="1" t="s">
        <v>114</v>
      </c>
      <c r="M2" s="1" t="s">
        <v>114</v>
      </c>
      <c r="N2" s="1" t="s">
        <v>114</v>
      </c>
      <c r="O2" s="1" t="s">
        <v>114</v>
      </c>
    </row>
    <row r="3" spans="1:32" x14ac:dyDescent="0.2">
      <c r="A3" s="1" t="s">
        <v>7</v>
      </c>
      <c r="B3" s="1" t="s">
        <v>61</v>
      </c>
      <c r="C3" s="1" t="s">
        <v>1</v>
      </c>
      <c r="D3" s="2">
        <v>3.12</v>
      </c>
      <c r="E3" s="2">
        <v>4.2000000000000003E-2</v>
      </c>
      <c r="F3" s="2">
        <v>20</v>
      </c>
      <c r="G3" s="2">
        <v>2.2189999999999999</v>
      </c>
      <c r="H3" s="2">
        <v>4.8000000000000001E-2</v>
      </c>
      <c r="I3" s="2">
        <v>27</v>
      </c>
      <c r="J3" s="2">
        <v>1.8320000000000001</v>
      </c>
      <c r="K3" s="2">
        <v>2.1999999999999999E-2</v>
      </c>
      <c r="L3" s="2">
        <v>35</v>
      </c>
      <c r="M3" s="1">
        <v>4.2039999999999997</v>
      </c>
      <c r="N3" s="1">
        <v>0.12</v>
      </c>
      <c r="O3" s="1">
        <v>3</v>
      </c>
      <c r="Q3" s="1"/>
      <c r="R3" s="1"/>
    </row>
    <row r="4" spans="1:32" x14ac:dyDescent="0.2">
      <c r="A4" s="1" t="s">
        <v>5</v>
      </c>
      <c r="B4" s="1" t="s">
        <v>61</v>
      </c>
      <c r="C4" s="1" t="s">
        <v>1</v>
      </c>
      <c r="D4" s="2">
        <v>3.5990000000000002</v>
      </c>
      <c r="E4" s="2">
        <v>4.3999999999999997E-2</v>
      </c>
      <c r="F4" s="2">
        <v>20</v>
      </c>
      <c r="G4" s="2">
        <v>7.2569999999999997</v>
      </c>
      <c r="H4" s="2">
        <v>4.2000000000000003E-2</v>
      </c>
      <c r="I4" s="2">
        <v>26</v>
      </c>
      <c r="J4" s="2">
        <v>9.6890000000000001</v>
      </c>
      <c r="K4" s="2">
        <v>5.1999999999999998E-2</v>
      </c>
      <c r="L4" s="2">
        <v>35</v>
      </c>
      <c r="M4" s="1">
        <v>1.8</v>
      </c>
      <c r="N4" s="1">
        <v>2.5999999999999999E-3</v>
      </c>
      <c r="O4" s="1">
        <v>11</v>
      </c>
      <c r="Q4" s="1"/>
      <c r="R4" s="1"/>
    </row>
    <row r="5" spans="1:32" x14ac:dyDescent="0.2">
      <c r="A5" s="1" t="s">
        <v>0</v>
      </c>
      <c r="B5" s="1" t="s">
        <v>61</v>
      </c>
      <c r="C5" s="1" t="s">
        <v>1</v>
      </c>
      <c r="D5" s="2">
        <v>13.48</v>
      </c>
      <c r="E5" s="2">
        <v>0.12</v>
      </c>
      <c r="F5" s="2">
        <v>20</v>
      </c>
      <c r="G5" s="2">
        <v>13.44</v>
      </c>
      <c r="H5" s="2">
        <v>0.06</v>
      </c>
      <c r="I5" s="2">
        <v>24</v>
      </c>
      <c r="J5" s="2">
        <v>15.51</v>
      </c>
      <c r="K5" s="2">
        <v>7.0000000000000007E-2</v>
      </c>
      <c r="L5" s="2">
        <v>31</v>
      </c>
      <c r="M5" s="1">
        <v>17.03</v>
      </c>
      <c r="N5" s="1">
        <v>0.1</v>
      </c>
      <c r="O5" s="1">
        <v>5</v>
      </c>
      <c r="Q5" s="1"/>
      <c r="R5" s="1"/>
    </row>
    <row r="6" spans="1:32" x14ac:dyDescent="0.2">
      <c r="A6" s="1" t="s">
        <v>9</v>
      </c>
      <c r="B6" s="1" t="s">
        <v>61</v>
      </c>
      <c r="C6" s="1" t="s">
        <v>1</v>
      </c>
      <c r="D6" s="2">
        <v>54</v>
      </c>
      <c r="E6" s="2">
        <v>0.2</v>
      </c>
      <c r="F6" s="2">
        <v>19</v>
      </c>
      <c r="G6" s="2">
        <v>49.6</v>
      </c>
      <c r="H6" s="2">
        <v>0.14000000000000001</v>
      </c>
      <c r="I6" s="2">
        <v>27</v>
      </c>
      <c r="J6" s="2">
        <v>47.79</v>
      </c>
      <c r="K6" s="2">
        <v>0.16</v>
      </c>
      <c r="L6" s="2">
        <v>33</v>
      </c>
      <c r="M6" s="1">
        <v>59.14</v>
      </c>
      <c r="N6" s="1">
        <v>0.57999999999999996</v>
      </c>
      <c r="O6" s="1">
        <v>5</v>
      </c>
      <c r="Q6" s="1"/>
      <c r="R6" s="1"/>
    </row>
    <row r="7" spans="1:32" x14ac:dyDescent="0.2">
      <c r="A7" s="1" t="s">
        <v>8</v>
      </c>
      <c r="B7" s="1" t="s">
        <v>61</v>
      </c>
      <c r="C7" s="1" t="s">
        <v>1</v>
      </c>
      <c r="D7" s="2">
        <v>0.35930000000000001</v>
      </c>
      <c r="E7" s="2">
        <v>9.4999999999999998E-3</v>
      </c>
      <c r="F7" s="2">
        <v>17</v>
      </c>
      <c r="G7" s="2">
        <v>0.26850000000000002</v>
      </c>
      <c r="H7" s="2">
        <v>5.0000000000000001E-3</v>
      </c>
      <c r="I7" s="2">
        <v>27</v>
      </c>
      <c r="J7" s="2">
        <v>0.03</v>
      </c>
      <c r="K7" s="2">
        <v>4.3E-3</v>
      </c>
      <c r="L7" s="2">
        <v>23</v>
      </c>
      <c r="M7" s="1">
        <v>0.48299999999999998</v>
      </c>
      <c r="N7" s="1">
        <v>4.2999999999999997E-2</v>
      </c>
      <c r="O7" s="1">
        <v>6</v>
      </c>
      <c r="Q7" s="1"/>
      <c r="R7" s="1"/>
      <c r="S7" s="4"/>
    </row>
    <row r="8" spans="1:32" x14ac:dyDescent="0.2">
      <c r="A8" s="1" t="s">
        <v>4</v>
      </c>
      <c r="B8" s="1" t="s">
        <v>61</v>
      </c>
      <c r="C8" s="1" t="s">
        <v>1</v>
      </c>
      <c r="D8" s="2">
        <v>1.774</v>
      </c>
      <c r="E8" s="2">
        <v>1.9E-2</v>
      </c>
      <c r="F8" s="2">
        <v>20</v>
      </c>
      <c r="G8" s="2">
        <v>0.51300000000000001</v>
      </c>
      <c r="H8" s="2">
        <v>3.7000000000000002E-3</v>
      </c>
      <c r="I8" s="2">
        <v>25</v>
      </c>
      <c r="J8" s="2">
        <v>2.9000000000000001E-2</v>
      </c>
      <c r="K8" s="2">
        <v>3.0000000000000001E-3</v>
      </c>
      <c r="L8" s="2">
        <v>25</v>
      </c>
      <c r="M8" s="1">
        <v>2.8980000000000001</v>
      </c>
      <c r="N8" s="1">
        <v>0.15</v>
      </c>
      <c r="O8" s="1">
        <v>3</v>
      </c>
      <c r="Q8" s="1"/>
      <c r="R8" s="1"/>
      <c r="S8" s="4"/>
    </row>
    <row r="9" spans="1:32" x14ac:dyDescent="0.2">
      <c r="A9" s="1" t="s">
        <v>2</v>
      </c>
      <c r="B9" s="1" t="s">
        <v>61</v>
      </c>
      <c r="C9" s="1" t="s">
        <v>1</v>
      </c>
      <c r="D9" s="2">
        <v>7.1139999999999999</v>
      </c>
      <c r="E9" s="2">
        <v>7.4999999999999997E-2</v>
      </c>
      <c r="F9" s="2">
        <v>22</v>
      </c>
      <c r="G9" s="2">
        <v>11.4</v>
      </c>
      <c r="H9" s="2">
        <v>0.06</v>
      </c>
      <c r="I9" s="2">
        <v>28</v>
      </c>
      <c r="J9" s="2">
        <v>13.29</v>
      </c>
      <c r="K9" s="2">
        <v>0.06</v>
      </c>
      <c r="L9" s="2">
        <v>38</v>
      </c>
      <c r="M9" s="1">
        <v>5.15</v>
      </c>
      <c r="N9" s="1">
        <v>0.17</v>
      </c>
      <c r="O9" s="1">
        <v>4</v>
      </c>
      <c r="Q9" s="1"/>
      <c r="R9" s="1"/>
      <c r="S9" s="4"/>
    </row>
    <row r="10" spans="1:32" x14ac:dyDescent="0.2">
      <c r="A10" s="1" t="s">
        <v>10</v>
      </c>
      <c r="B10" s="1" t="s">
        <v>61</v>
      </c>
      <c r="C10" s="1" t="s">
        <v>1</v>
      </c>
      <c r="D10" s="2">
        <v>2.2650000000000001</v>
      </c>
      <c r="E10" s="2">
        <v>2.4E-2</v>
      </c>
      <c r="F10" s="2">
        <v>30</v>
      </c>
      <c r="G10" s="2">
        <v>2.7309999999999999</v>
      </c>
      <c r="H10" s="2">
        <v>1.7999999999999999E-2</v>
      </c>
      <c r="I10" s="2">
        <v>50</v>
      </c>
      <c r="J10" s="2">
        <v>0.9587</v>
      </c>
      <c r="K10" s="2">
        <v>6.6E-3</v>
      </c>
      <c r="L10" s="2">
        <v>50</v>
      </c>
      <c r="M10" s="1">
        <v>1.0509999999999999</v>
      </c>
      <c r="N10" s="1">
        <v>2.3E-2</v>
      </c>
      <c r="O10" s="1">
        <v>13</v>
      </c>
      <c r="Q10" s="1"/>
      <c r="R10" s="1"/>
      <c r="S10" s="4"/>
    </row>
    <row r="11" spans="1:32" x14ac:dyDescent="0.2">
      <c r="A11" s="1" t="s">
        <v>6</v>
      </c>
      <c r="B11" s="1" t="s">
        <v>61</v>
      </c>
      <c r="C11" s="1" t="s">
        <v>1</v>
      </c>
      <c r="D11" s="2">
        <v>0.1966</v>
      </c>
      <c r="E11" s="2">
        <v>3.0000000000000001E-3</v>
      </c>
      <c r="F11" s="2">
        <v>21</v>
      </c>
      <c r="G11" s="2">
        <v>0.16900000000000001</v>
      </c>
      <c r="H11" s="2">
        <v>1.9E-3</v>
      </c>
      <c r="I11" s="2">
        <v>35</v>
      </c>
      <c r="J11" s="2">
        <v>0.1731</v>
      </c>
      <c r="K11" s="2">
        <v>1.6000000000000001E-3</v>
      </c>
      <c r="L11" s="2">
        <v>41</v>
      </c>
      <c r="M11" s="1">
        <v>0.1004</v>
      </c>
      <c r="N11" s="1">
        <v>0.08</v>
      </c>
      <c r="O11" s="1">
        <v>6</v>
      </c>
      <c r="Q11" s="1"/>
      <c r="R11" s="1"/>
      <c r="S11" s="4"/>
    </row>
    <row r="12" spans="1:32" x14ac:dyDescent="0.2">
      <c r="A12" s="1" t="s">
        <v>3</v>
      </c>
      <c r="B12" s="1" t="s">
        <v>61</v>
      </c>
      <c r="C12" s="1" t="s">
        <v>1</v>
      </c>
      <c r="D12" s="2">
        <v>13.77</v>
      </c>
      <c r="E12" s="2">
        <v>0.19</v>
      </c>
      <c r="F12" s="2">
        <v>20</v>
      </c>
      <c r="G12" s="2">
        <v>12.39</v>
      </c>
      <c r="H12" s="2">
        <v>0.09</v>
      </c>
      <c r="I12" s="2">
        <v>25</v>
      </c>
      <c r="J12" s="2">
        <v>11.4</v>
      </c>
      <c r="K12" s="2">
        <v>0.05</v>
      </c>
      <c r="L12" s="2">
        <v>36</v>
      </c>
      <c r="M12" s="1">
        <v>6.78</v>
      </c>
      <c r="N12" s="1">
        <v>3.3000000000000002E-2</v>
      </c>
      <c r="O12" s="1">
        <v>5</v>
      </c>
      <c r="Q12" s="1"/>
      <c r="R12" s="1"/>
      <c r="S12" s="4"/>
    </row>
    <row r="13" spans="1:32" x14ac:dyDescent="0.2">
      <c r="A13" s="1" t="s">
        <v>44</v>
      </c>
      <c r="B13" s="1" t="s">
        <v>63</v>
      </c>
      <c r="C13" s="1" t="s">
        <v>14</v>
      </c>
      <c r="D13" s="2">
        <v>9.1300000000000008</v>
      </c>
      <c r="E13" s="2">
        <v>0.22</v>
      </c>
      <c r="F13" s="2">
        <v>36</v>
      </c>
      <c r="G13" s="2">
        <v>4.5</v>
      </c>
      <c r="H13" s="2">
        <v>8.5000000000000006E-2</v>
      </c>
      <c r="I13" s="2">
        <v>66</v>
      </c>
      <c r="J13" s="2">
        <v>3.2029999999999998</v>
      </c>
      <c r="K13" s="2">
        <v>6.9000000000000006E-2</v>
      </c>
      <c r="L13" s="2">
        <v>31</v>
      </c>
      <c r="M13" s="5">
        <v>10.8</v>
      </c>
      <c r="N13" s="5">
        <v>0.21</v>
      </c>
      <c r="O13" s="5">
        <v>22</v>
      </c>
      <c r="Q13" s="1"/>
      <c r="R13" s="1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">
      <c r="A14" s="1" t="s">
        <v>19</v>
      </c>
      <c r="B14" s="1" t="s">
        <v>63</v>
      </c>
      <c r="C14" s="1" t="s">
        <v>14</v>
      </c>
      <c r="D14" s="2">
        <v>2.17</v>
      </c>
      <c r="E14" s="2">
        <v>0.1</v>
      </c>
      <c r="F14" s="2">
        <v>25</v>
      </c>
      <c r="G14" s="2" t="s">
        <v>98</v>
      </c>
      <c r="H14" s="2">
        <v>4.5999999999999999E-2</v>
      </c>
      <c r="I14" s="2">
        <v>33</v>
      </c>
      <c r="J14" s="2" t="s">
        <v>99</v>
      </c>
      <c r="K14" s="2">
        <v>1.0999999999999999E-2</v>
      </c>
      <c r="L14" s="2">
        <v>10</v>
      </c>
      <c r="M14" s="5">
        <v>2.2090000000000001</v>
      </c>
      <c r="N14" s="5">
        <v>6.6000000000000003E-2</v>
      </c>
      <c r="O14" s="5">
        <v>18</v>
      </c>
      <c r="Q14" s="1"/>
      <c r="R14" s="1"/>
      <c r="S14" s="4"/>
      <c r="W14" s="4"/>
      <c r="X14" s="4"/>
      <c r="Y14" s="4"/>
      <c r="Z14" s="4"/>
      <c r="AA14" s="4"/>
      <c r="AB14" s="4"/>
      <c r="AC14" s="4"/>
    </row>
    <row r="15" spans="1:32" x14ac:dyDescent="0.2">
      <c r="A15" s="1" t="s">
        <v>17</v>
      </c>
      <c r="B15" s="1" t="s">
        <v>63</v>
      </c>
      <c r="C15" s="1" t="s">
        <v>14</v>
      </c>
      <c r="D15" s="1">
        <v>4.4000000000000004</v>
      </c>
      <c r="F15" s="1">
        <v>2</v>
      </c>
      <c r="G15" s="1">
        <v>2.95</v>
      </c>
      <c r="H15" s="1">
        <v>0.26</v>
      </c>
      <c r="I15" s="1">
        <v>4</v>
      </c>
      <c r="J15" s="1">
        <v>0.25</v>
      </c>
      <c r="K15" s="1">
        <v>3</v>
      </c>
      <c r="L15" s="1" t="s">
        <v>96</v>
      </c>
      <c r="M15" s="4">
        <v>6.45</v>
      </c>
      <c r="N15" s="4">
        <v>0.52</v>
      </c>
      <c r="O15" s="4">
        <v>3</v>
      </c>
      <c r="Q15" s="1"/>
      <c r="R15" s="1"/>
      <c r="S15" s="4"/>
      <c r="W15" s="4"/>
      <c r="X15" s="4"/>
      <c r="Y15" s="4"/>
      <c r="Z15" s="4"/>
      <c r="AA15" s="4"/>
      <c r="AB15" s="4"/>
    </row>
    <row r="16" spans="1:32" x14ac:dyDescent="0.2">
      <c r="A16" s="1" t="s">
        <v>32</v>
      </c>
      <c r="B16" s="1" t="s">
        <v>63</v>
      </c>
      <c r="C16" s="1" t="s">
        <v>14</v>
      </c>
      <c r="D16" s="1">
        <v>470</v>
      </c>
      <c r="E16" s="1">
        <v>40</v>
      </c>
      <c r="F16" s="1">
        <v>2</v>
      </c>
      <c r="G16" s="1">
        <v>396</v>
      </c>
      <c r="H16" s="1">
        <v>43</v>
      </c>
      <c r="I16" s="1">
        <v>3</v>
      </c>
      <c r="J16" s="1">
        <v>55</v>
      </c>
      <c r="K16" s="1">
        <v>1</v>
      </c>
      <c r="L16" s="1" t="s">
        <v>93</v>
      </c>
      <c r="M16" s="4">
        <v>400</v>
      </c>
      <c r="N16" s="4"/>
      <c r="O16" s="4">
        <v>2</v>
      </c>
      <c r="Q16" s="1"/>
      <c r="R16" s="1"/>
      <c r="S16" s="4"/>
      <c r="W16" s="4"/>
      <c r="X16" s="4"/>
      <c r="Y16" s="4"/>
      <c r="Z16" s="4"/>
      <c r="AA16" s="4"/>
      <c r="AB16" s="4"/>
    </row>
    <row r="17" spans="1:29" x14ac:dyDescent="0.2">
      <c r="A17" s="1" t="s">
        <v>67</v>
      </c>
      <c r="B17" s="1" t="s">
        <v>63</v>
      </c>
      <c r="C17" s="1" t="s">
        <v>14</v>
      </c>
      <c r="D17" s="1">
        <v>318</v>
      </c>
      <c r="E17" s="1">
        <v>94</v>
      </c>
      <c r="F17" s="1">
        <v>6</v>
      </c>
      <c r="G17" s="1">
        <v>164</v>
      </c>
      <c r="H17" s="1">
        <v>25</v>
      </c>
      <c r="I17" s="1">
        <v>6</v>
      </c>
      <c r="J17" s="1">
        <v>70</v>
      </c>
      <c r="K17" s="1">
        <v>3</v>
      </c>
      <c r="L17" s="1" t="s">
        <v>110</v>
      </c>
      <c r="M17" s="1">
        <v>24</v>
      </c>
      <c r="O17" s="1">
        <v>3</v>
      </c>
      <c r="Q17" s="1"/>
      <c r="R17" s="1"/>
    </row>
    <row r="18" spans="1:29" x14ac:dyDescent="0.2">
      <c r="A18" s="1" t="s">
        <v>24</v>
      </c>
      <c r="B18" s="1" t="s">
        <v>63</v>
      </c>
      <c r="C18" s="1" t="s">
        <v>14</v>
      </c>
      <c r="D18" s="1">
        <v>96</v>
      </c>
      <c r="E18" s="1">
        <v>16</v>
      </c>
      <c r="F18" s="1">
        <v>3</v>
      </c>
      <c r="G18" s="1">
        <v>107</v>
      </c>
      <c r="H18" s="1">
        <v>94</v>
      </c>
      <c r="I18" s="1">
        <v>3</v>
      </c>
      <c r="J18" s="1">
        <v>44</v>
      </c>
      <c r="K18" s="1">
        <v>1</v>
      </c>
      <c r="L18" s="1" t="s">
        <v>102</v>
      </c>
      <c r="M18" s="4">
        <v>68</v>
      </c>
      <c r="N18" s="4"/>
      <c r="O18" s="4">
        <v>2</v>
      </c>
      <c r="Q18" s="1"/>
      <c r="R18" s="1"/>
      <c r="S18" s="4"/>
      <c r="W18" s="4"/>
      <c r="X18" s="4"/>
      <c r="Y18" s="4"/>
      <c r="Z18" s="4"/>
      <c r="AA18" s="4"/>
      <c r="AB18" s="4"/>
    </row>
    <row r="19" spans="1:29" x14ac:dyDescent="0.2">
      <c r="A19" s="1" t="s">
        <v>69</v>
      </c>
      <c r="B19" s="1" t="s">
        <v>63</v>
      </c>
      <c r="C19" s="1" t="s">
        <v>14</v>
      </c>
      <c r="D19" s="2">
        <v>33.53</v>
      </c>
      <c r="E19" s="2">
        <v>0.4</v>
      </c>
      <c r="F19" s="2">
        <v>68</v>
      </c>
      <c r="G19" s="2">
        <v>31.83</v>
      </c>
      <c r="H19" s="2">
        <v>0.34</v>
      </c>
      <c r="I19" s="2">
        <v>96</v>
      </c>
      <c r="J19" s="2">
        <v>43.21</v>
      </c>
      <c r="K19" s="2">
        <v>0.59</v>
      </c>
      <c r="L19" s="2">
        <v>71</v>
      </c>
      <c r="M19" s="2">
        <v>13.11</v>
      </c>
      <c r="N19" s="2">
        <v>0.31</v>
      </c>
      <c r="O19" s="2">
        <v>39</v>
      </c>
      <c r="Q19" s="1"/>
      <c r="R19" s="1"/>
    </row>
    <row r="20" spans="1:29" x14ac:dyDescent="0.2">
      <c r="A20" s="1" t="s">
        <v>87</v>
      </c>
      <c r="B20" s="1" t="s">
        <v>63</v>
      </c>
      <c r="C20" s="1" t="s">
        <v>14</v>
      </c>
      <c r="D20" s="2">
        <v>417.6</v>
      </c>
      <c r="E20" s="2">
        <v>4.5</v>
      </c>
      <c r="F20" s="2">
        <v>60</v>
      </c>
      <c r="G20" s="2">
        <v>318.2</v>
      </c>
      <c r="H20" s="2">
        <v>2.2999999999999998</v>
      </c>
      <c r="I20" s="2">
        <v>101</v>
      </c>
      <c r="J20" s="2">
        <v>320.60000000000002</v>
      </c>
      <c r="K20" s="2">
        <v>2.9</v>
      </c>
      <c r="L20" s="2">
        <v>68</v>
      </c>
      <c r="M20" s="2">
        <v>118.5</v>
      </c>
      <c r="N20" s="2">
        <v>1.2</v>
      </c>
      <c r="O20" s="1">
        <v>35</v>
      </c>
      <c r="Q20" s="1"/>
      <c r="R20" s="1"/>
    </row>
    <row r="21" spans="1:29" x14ac:dyDescent="0.2">
      <c r="A21" s="1" t="s">
        <v>26</v>
      </c>
      <c r="B21" s="1" t="s">
        <v>63</v>
      </c>
      <c r="C21" s="1" t="s">
        <v>14</v>
      </c>
      <c r="D21" s="2">
        <v>15.85</v>
      </c>
      <c r="E21" s="2">
        <v>0.38</v>
      </c>
      <c r="F21" s="2">
        <v>58</v>
      </c>
      <c r="G21" s="2">
        <v>287.2</v>
      </c>
      <c r="H21" s="2">
        <v>3.1</v>
      </c>
      <c r="I21" s="2">
        <v>93</v>
      </c>
      <c r="J21" s="2">
        <v>392.9</v>
      </c>
      <c r="K21" s="2">
        <v>3.9</v>
      </c>
      <c r="L21" s="2">
        <v>72</v>
      </c>
      <c r="M21" s="5">
        <v>16.22</v>
      </c>
      <c r="N21" s="5">
        <v>0.72</v>
      </c>
      <c r="O21" s="5">
        <v>34</v>
      </c>
      <c r="Q21" s="1"/>
      <c r="R21" s="1"/>
      <c r="S21" s="4"/>
      <c r="W21" s="4"/>
      <c r="X21" s="4"/>
      <c r="Y21" s="4"/>
      <c r="Z21" s="4"/>
      <c r="AA21" s="4"/>
      <c r="AB21" s="4"/>
      <c r="AC21" s="4"/>
    </row>
    <row r="22" spans="1:29" x14ac:dyDescent="0.2">
      <c r="A22" s="1" t="s">
        <v>25</v>
      </c>
      <c r="B22" s="1" t="s">
        <v>63</v>
      </c>
      <c r="C22" s="1" t="s">
        <v>14</v>
      </c>
      <c r="D22" s="2">
        <v>37.33</v>
      </c>
      <c r="E22" s="2">
        <v>0.37</v>
      </c>
      <c r="F22" s="2">
        <v>60</v>
      </c>
      <c r="G22" s="2">
        <v>44.89</v>
      </c>
      <c r="H22" s="2">
        <v>0.32</v>
      </c>
      <c r="I22" s="2">
        <v>102</v>
      </c>
      <c r="J22" s="2">
        <v>52.22</v>
      </c>
      <c r="K22" s="2">
        <v>0.56999999999999995</v>
      </c>
      <c r="L22" s="2">
        <v>67</v>
      </c>
      <c r="M22" s="5">
        <v>15.46</v>
      </c>
      <c r="N22" s="5">
        <v>0.5</v>
      </c>
      <c r="O22" s="5">
        <v>36</v>
      </c>
      <c r="Q22" s="1"/>
      <c r="R22" s="1"/>
      <c r="S22" s="4"/>
      <c r="W22" s="4"/>
      <c r="X22" s="4"/>
      <c r="Y22" s="4"/>
      <c r="Z22" s="4"/>
      <c r="AA22" s="4"/>
      <c r="AB22" s="4"/>
    </row>
    <row r="23" spans="1:29" x14ac:dyDescent="0.2">
      <c r="A23" s="1" t="s">
        <v>50</v>
      </c>
      <c r="B23" s="1" t="s">
        <v>63</v>
      </c>
      <c r="C23" s="1" t="s">
        <v>14</v>
      </c>
      <c r="D23" s="2">
        <v>12.57</v>
      </c>
      <c r="E23" s="2">
        <v>0.3</v>
      </c>
      <c r="F23" s="2">
        <v>59</v>
      </c>
      <c r="G23" s="2">
        <v>119.8</v>
      </c>
      <c r="H23" s="2">
        <v>1.2</v>
      </c>
      <c r="I23" s="2">
        <v>105</v>
      </c>
      <c r="J23" s="2">
        <v>168.9</v>
      </c>
      <c r="K23" s="2">
        <v>1.9</v>
      </c>
      <c r="L23" s="2">
        <v>77</v>
      </c>
      <c r="M23" s="5">
        <v>18.87</v>
      </c>
      <c r="N23" s="5">
        <v>0.41</v>
      </c>
      <c r="O23" s="5">
        <v>36</v>
      </c>
      <c r="Q23" s="1"/>
      <c r="R23" s="1"/>
      <c r="W23" s="4"/>
      <c r="X23" s="4"/>
      <c r="Y23" s="4"/>
      <c r="Z23" s="4"/>
      <c r="AA23" s="4"/>
      <c r="AB23" s="4"/>
    </row>
    <row r="24" spans="1:29" x14ac:dyDescent="0.2">
      <c r="A24" s="1" t="s">
        <v>28</v>
      </c>
      <c r="B24" s="1" t="s">
        <v>63</v>
      </c>
      <c r="C24" s="1" t="s">
        <v>14</v>
      </c>
      <c r="D24" s="2">
        <v>19.66</v>
      </c>
      <c r="E24" s="2">
        <v>0.72</v>
      </c>
      <c r="F24" s="2">
        <v>58</v>
      </c>
      <c r="G24" s="2">
        <v>129.30000000000001</v>
      </c>
      <c r="H24" s="2">
        <v>1.4</v>
      </c>
      <c r="I24" s="2">
        <v>92</v>
      </c>
      <c r="J24" s="2">
        <v>120.7</v>
      </c>
      <c r="K24" s="2">
        <v>1.6</v>
      </c>
      <c r="L24" s="2">
        <v>65</v>
      </c>
      <c r="M24" s="5">
        <v>51.51</v>
      </c>
      <c r="N24" s="5">
        <v>0.65</v>
      </c>
      <c r="O24" s="5">
        <v>33</v>
      </c>
      <c r="Q24" s="1"/>
      <c r="R24" s="1"/>
      <c r="S24" s="4"/>
      <c r="W24" s="4"/>
      <c r="X24" s="4"/>
      <c r="Y24" s="4"/>
      <c r="Z24" s="4"/>
      <c r="AA24" s="4"/>
      <c r="AB24" s="4"/>
    </row>
    <row r="25" spans="1:29" x14ac:dyDescent="0.2">
      <c r="A25" s="1" t="s">
        <v>91</v>
      </c>
      <c r="B25" s="1" t="s">
        <v>63</v>
      </c>
      <c r="C25" s="1" t="s">
        <v>14</v>
      </c>
      <c r="D25" s="2">
        <v>129.5</v>
      </c>
      <c r="E25" s="2">
        <v>1.8</v>
      </c>
      <c r="F25" s="2">
        <v>60</v>
      </c>
      <c r="G25" s="2">
        <v>103.9</v>
      </c>
      <c r="H25" s="2">
        <v>1</v>
      </c>
      <c r="I25" s="2">
        <v>90</v>
      </c>
      <c r="J25" s="2">
        <v>70.400000000000006</v>
      </c>
      <c r="K25" s="2">
        <v>1.1000000000000001</v>
      </c>
      <c r="L25" s="2">
        <v>61</v>
      </c>
      <c r="M25" s="2">
        <v>86.7</v>
      </c>
      <c r="N25" s="2">
        <v>1.2</v>
      </c>
      <c r="O25" s="1">
        <v>34</v>
      </c>
      <c r="Q25" s="1"/>
      <c r="R25" s="1"/>
    </row>
    <row r="26" spans="1:29" x14ac:dyDescent="0.2">
      <c r="A26" s="1" t="s">
        <v>33</v>
      </c>
      <c r="B26" s="1" t="s">
        <v>63</v>
      </c>
      <c r="C26" s="1" t="s">
        <v>14</v>
      </c>
      <c r="D26" s="2">
        <v>22.07</v>
      </c>
      <c r="E26" s="2">
        <v>0.19</v>
      </c>
      <c r="F26" s="2">
        <v>47</v>
      </c>
      <c r="G26" s="2">
        <v>21.37</v>
      </c>
      <c r="H26" s="2">
        <v>0.2</v>
      </c>
      <c r="I26" s="2">
        <v>74</v>
      </c>
      <c r="J26" s="2">
        <v>15.46</v>
      </c>
      <c r="K26" s="2">
        <v>0.23</v>
      </c>
      <c r="L26" s="2">
        <v>43</v>
      </c>
      <c r="M26" s="5">
        <v>20.420000000000002</v>
      </c>
      <c r="N26" s="5">
        <v>0.17</v>
      </c>
      <c r="O26" s="5">
        <v>36</v>
      </c>
      <c r="Q26" s="1"/>
      <c r="R26" s="1"/>
      <c r="W26" s="4"/>
      <c r="X26" s="4"/>
      <c r="Y26" s="4"/>
      <c r="Z26" s="4"/>
      <c r="AA26" s="4"/>
      <c r="AB26" s="4"/>
    </row>
    <row r="27" spans="1:29" x14ac:dyDescent="0.2">
      <c r="A27" s="1" t="s">
        <v>35</v>
      </c>
      <c r="B27" s="1" t="s">
        <v>63</v>
      </c>
      <c r="C27" s="1" t="s">
        <v>14</v>
      </c>
      <c r="D27" s="1">
        <v>1.46</v>
      </c>
      <c r="E27" s="1">
        <v>0.26</v>
      </c>
      <c r="F27" s="1">
        <v>6</v>
      </c>
      <c r="G27" s="2">
        <v>1.623</v>
      </c>
      <c r="H27" s="2">
        <v>3.9E-2</v>
      </c>
      <c r="I27" s="2">
        <v>10</v>
      </c>
      <c r="J27" s="1">
        <v>1.46</v>
      </c>
      <c r="K27" s="1">
        <v>9.8000000000000004E-2</v>
      </c>
      <c r="L27" s="1">
        <v>6</v>
      </c>
      <c r="M27" s="4">
        <v>1.202</v>
      </c>
      <c r="N27" s="4">
        <v>8.3000000000000004E-2</v>
      </c>
      <c r="O27" s="4">
        <v>6</v>
      </c>
      <c r="Q27" s="1"/>
      <c r="R27" s="1"/>
      <c r="S27" s="4"/>
      <c r="W27" s="4"/>
      <c r="X27" s="4"/>
      <c r="Y27" s="4"/>
      <c r="Z27" s="4"/>
      <c r="AA27" s="4"/>
      <c r="AB27" s="4"/>
    </row>
    <row r="28" spans="1:29" x14ac:dyDescent="0.2">
      <c r="A28" s="1" t="s">
        <v>15</v>
      </c>
      <c r="B28" s="1" t="s">
        <v>63</v>
      </c>
      <c r="C28" s="1" t="s">
        <v>14</v>
      </c>
      <c r="D28" s="1">
        <v>0.86</v>
      </c>
      <c r="E28" s="1">
        <v>0.22</v>
      </c>
      <c r="F28" s="1">
        <v>5</v>
      </c>
      <c r="G28" s="2" t="s">
        <v>94</v>
      </c>
      <c r="H28" s="2">
        <v>0.11</v>
      </c>
      <c r="I28" s="2">
        <v>9</v>
      </c>
      <c r="J28" s="1">
        <v>0.17</v>
      </c>
      <c r="K28" s="1">
        <v>0.14000000000000001</v>
      </c>
      <c r="L28" s="1">
        <v>6</v>
      </c>
      <c r="M28" s="4">
        <v>0.67</v>
      </c>
      <c r="N28" s="4">
        <v>0.13</v>
      </c>
      <c r="O28" s="4">
        <v>6</v>
      </c>
      <c r="Q28" s="1"/>
      <c r="R28" s="1"/>
      <c r="S28" s="4"/>
    </row>
    <row r="29" spans="1:29" x14ac:dyDescent="0.2">
      <c r="A29" s="1" t="s">
        <v>70</v>
      </c>
      <c r="B29" s="1" t="s">
        <v>63</v>
      </c>
      <c r="C29" s="1" t="s">
        <v>14</v>
      </c>
      <c r="D29" s="1">
        <v>8.2000000000000003E-2</v>
      </c>
      <c r="F29" s="1">
        <v>1</v>
      </c>
      <c r="G29" s="1">
        <v>0.18</v>
      </c>
      <c r="H29" s="1">
        <v>0.04</v>
      </c>
      <c r="I29" s="1">
        <v>3</v>
      </c>
      <c r="J29" s="1">
        <v>1.9E-2</v>
      </c>
      <c r="K29" s="1">
        <v>1.2E-2</v>
      </c>
      <c r="L29" s="1">
        <v>3</v>
      </c>
      <c r="Q29" s="1"/>
      <c r="R29" s="1"/>
    </row>
    <row r="30" spans="1:29" x14ac:dyDescent="0.2">
      <c r="A30" s="1" t="s">
        <v>21</v>
      </c>
      <c r="B30" s="1" t="s">
        <v>63</v>
      </c>
      <c r="C30" s="1" t="s">
        <v>14</v>
      </c>
      <c r="D30" s="1">
        <v>0.17</v>
      </c>
      <c r="F30" s="1">
        <v>1</v>
      </c>
      <c r="G30" s="1">
        <v>0.3</v>
      </c>
      <c r="H30" s="1">
        <v>0.1</v>
      </c>
      <c r="I30" s="1">
        <v>2</v>
      </c>
      <c r="J30" s="1">
        <v>6.5000000000000002E-2</v>
      </c>
      <c r="K30" s="1">
        <v>1</v>
      </c>
      <c r="L30" s="1" t="s">
        <v>101</v>
      </c>
      <c r="M30" s="4">
        <v>0.13</v>
      </c>
      <c r="N30" s="4"/>
      <c r="O30" s="4">
        <v>1</v>
      </c>
      <c r="Q30" s="1"/>
      <c r="R30" s="1"/>
      <c r="S30" s="4"/>
      <c r="W30" s="4"/>
      <c r="X30" s="4"/>
      <c r="Y30" s="4"/>
      <c r="Z30" s="4"/>
      <c r="AA30" s="4"/>
      <c r="AB30" s="4"/>
    </row>
    <row r="31" spans="1:29" x14ac:dyDescent="0.2">
      <c r="A31" s="1" t="s">
        <v>56</v>
      </c>
      <c r="B31" s="1" t="s">
        <v>63</v>
      </c>
      <c r="C31" s="1" t="s">
        <v>14</v>
      </c>
      <c r="D31" s="2">
        <v>46.02</v>
      </c>
      <c r="E31" s="2">
        <v>0.56000000000000005</v>
      </c>
      <c r="F31" s="2" t="s">
        <v>57</v>
      </c>
      <c r="G31" s="2">
        <v>9.2609999999999992</v>
      </c>
      <c r="H31" s="2">
        <v>9.6000000000000002E-2</v>
      </c>
      <c r="I31" s="2">
        <v>119</v>
      </c>
      <c r="J31" s="2">
        <v>0.21</v>
      </c>
      <c r="K31" s="2">
        <v>8.0999999999999996E-3</v>
      </c>
      <c r="L31" s="2">
        <v>68</v>
      </c>
      <c r="M31" s="2">
        <v>67.790000000000006</v>
      </c>
      <c r="N31" s="2">
        <v>0.66</v>
      </c>
      <c r="O31" s="2">
        <v>43</v>
      </c>
      <c r="Q31" s="1"/>
      <c r="R31" s="1"/>
      <c r="W31" s="4"/>
      <c r="X31" s="4"/>
      <c r="Y31" s="4"/>
      <c r="Z31" s="4"/>
      <c r="AA31" s="4"/>
      <c r="AB31" s="4"/>
    </row>
    <row r="32" spans="1:29" x14ac:dyDescent="0.2">
      <c r="A32" s="1" t="s">
        <v>75</v>
      </c>
      <c r="B32" s="1" t="s">
        <v>63</v>
      </c>
      <c r="C32" s="1" t="s">
        <v>14</v>
      </c>
      <c r="D32" s="2">
        <v>337.4</v>
      </c>
      <c r="E32" s="2">
        <v>6.7</v>
      </c>
      <c r="F32" s="2" t="s">
        <v>77</v>
      </c>
      <c r="G32" s="2">
        <v>394.1</v>
      </c>
      <c r="H32" s="2">
        <v>1.7</v>
      </c>
      <c r="I32" s="2">
        <v>123</v>
      </c>
      <c r="J32" s="2">
        <v>108.6</v>
      </c>
      <c r="K32" s="2">
        <v>0.7</v>
      </c>
      <c r="L32" s="2">
        <v>101</v>
      </c>
      <c r="M32" s="2">
        <v>659.5</v>
      </c>
      <c r="N32" s="2">
        <v>5.7</v>
      </c>
      <c r="O32" s="2">
        <v>44</v>
      </c>
      <c r="Q32" s="1"/>
      <c r="R32" s="1"/>
    </row>
    <row r="33" spans="1:32" x14ac:dyDescent="0.2">
      <c r="A33" s="1" t="s">
        <v>89</v>
      </c>
      <c r="B33" s="1" t="s">
        <v>63</v>
      </c>
      <c r="C33" s="1" t="s">
        <v>14</v>
      </c>
      <c r="D33" s="2">
        <v>36.07</v>
      </c>
      <c r="E33" s="2">
        <v>0.37</v>
      </c>
      <c r="F33" s="2">
        <v>73</v>
      </c>
      <c r="G33" s="2">
        <v>25.91</v>
      </c>
      <c r="H33" s="2">
        <v>0.28000000000000003</v>
      </c>
      <c r="I33" s="2">
        <v>127</v>
      </c>
      <c r="J33" s="2">
        <v>15.6</v>
      </c>
      <c r="K33" s="2">
        <v>0.17</v>
      </c>
      <c r="L33" s="2">
        <v>112</v>
      </c>
      <c r="M33" s="2">
        <v>19.14</v>
      </c>
      <c r="N33" s="2">
        <v>0.84</v>
      </c>
      <c r="O33" s="1">
        <v>45</v>
      </c>
      <c r="Q33" s="1"/>
      <c r="R33" s="1"/>
    </row>
    <row r="34" spans="1:32" x14ac:dyDescent="0.2">
      <c r="A34" s="1" t="s">
        <v>92</v>
      </c>
      <c r="B34" s="1" t="s">
        <v>63</v>
      </c>
      <c r="C34" s="1" t="s">
        <v>14</v>
      </c>
      <c r="D34" s="2">
        <v>186.5</v>
      </c>
      <c r="E34" s="2">
        <v>1.5</v>
      </c>
      <c r="F34" s="2">
        <v>75</v>
      </c>
      <c r="G34" s="2">
        <v>171.2</v>
      </c>
      <c r="H34" s="2">
        <v>1.3</v>
      </c>
      <c r="I34" s="2">
        <v>121</v>
      </c>
      <c r="J34" s="2">
        <v>14.8</v>
      </c>
      <c r="K34" s="2">
        <v>0.22</v>
      </c>
      <c r="L34" s="2">
        <v>111</v>
      </c>
      <c r="M34" s="2">
        <v>232</v>
      </c>
      <c r="N34" s="2">
        <v>2.2999999999999998</v>
      </c>
      <c r="O34" s="1">
        <v>43</v>
      </c>
      <c r="Q34" s="1"/>
      <c r="R34" s="1"/>
    </row>
    <row r="35" spans="1:32" x14ac:dyDescent="0.2">
      <c r="A35" s="1" t="s">
        <v>47</v>
      </c>
      <c r="B35" s="1" t="s">
        <v>63</v>
      </c>
      <c r="C35" s="1" t="s">
        <v>14</v>
      </c>
      <c r="D35" s="2">
        <v>12.44</v>
      </c>
      <c r="E35" s="2">
        <v>0.2</v>
      </c>
      <c r="F35" s="2">
        <v>74</v>
      </c>
      <c r="G35" s="2">
        <v>18.100000000000001</v>
      </c>
      <c r="H35" s="2">
        <v>0.2</v>
      </c>
      <c r="I35" s="2">
        <v>121</v>
      </c>
      <c r="J35" s="2">
        <v>0.55300000000000005</v>
      </c>
      <c r="K35" s="2">
        <v>1.4E-2</v>
      </c>
      <c r="L35" s="2">
        <v>107</v>
      </c>
      <c r="M35" s="5">
        <v>14.12</v>
      </c>
      <c r="N35" s="5">
        <v>0.22</v>
      </c>
      <c r="O35" s="5">
        <v>42</v>
      </c>
      <c r="Q35" s="1"/>
      <c r="R35" s="1"/>
      <c r="W35" s="4"/>
      <c r="X35" s="4"/>
      <c r="Y35" s="4"/>
      <c r="Z35" s="4"/>
      <c r="AA35" s="4"/>
      <c r="AB35" s="4"/>
    </row>
    <row r="36" spans="1:32" x14ac:dyDescent="0.2">
      <c r="A36" s="1" t="s">
        <v>46</v>
      </c>
      <c r="B36" s="1" t="s">
        <v>63</v>
      </c>
      <c r="C36" s="1" t="s">
        <v>14</v>
      </c>
      <c r="D36" s="2">
        <v>250.6</v>
      </c>
      <c r="E36" s="2">
        <v>6.7</v>
      </c>
      <c r="F36" s="2">
        <v>21</v>
      </c>
      <c r="G36" s="2">
        <v>4.07</v>
      </c>
      <c r="H36" s="2">
        <v>0.16</v>
      </c>
      <c r="I36" s="2">
        <v>31</v>
      </c>
      <c r="J36" s="2">
        <v>6.8000000000000005E-2</v>
      </c>
      <c r="K36" s="2">
        <v>2.1000000000000001E-2</v>
      </c>
      <c r="L36" s="2">
        <v>12</v>
      </c>
      <c r="M36" s="5">
        <v>2</v>
      </c>
      <c r="N36" s="5">
        <v>0.11</v>
      </c>
      <c r="O36" s="5">
        <v>13</v>
      </c>
      <c r="Q36" s="1"/>
      <c r="R36" s="1"/>
      <c r="W36" s="4"/>
      <c r="X36" s="4"/>
      <c r="Y36" s="4"/>
      <c r="Z36" s="4"/>
      <c r="AA36" s="4"/>
      <c r="AB36" s="4"/>
    </row>
    <row r="37" spans="1:32" x14ac:dyDescent="0.2">
      <c r="A37" s="1" t="s">
        <v>66</v>
      </c>
      <c r="B37" s="1" t="s">
        <v>62</v>
      </c>
      <c r="C37" s="1" t="s">
        <v>14</v>
      </c>
      <c r="D37" s="1">
        <v>3.3000000000000002E-2</v>
      </c>
      <c r="F37" s="1">
        <v>1</v>
      </c>
      <c r="G37" s="2">
        <v>0.125</v>
      </c>
      <c r="H37" s="2">
        <v>1.7999999999999999E-2</v>
      </c>
      <c r="I37" s="2" t="s">
        <v>97</v>
      </c>
      <c r="J37" s="1">
        <v>0.37</v>
      </c>
      <c r="K37" s="1">
        <v>3</v>
      </c>
      <c r="L37" s="1" t="s">
        <v>109</v>
      </c>
      <c r="Q37" s="1"/>
      <c r="R37" s="1"/>
    </row>
    <row r="38" spans="1:32" x14ac:dyDescent="0.2">
      <c r="A38" s="1" t="s">
        <v>65</v>
      </c>
      <c r="B38" s="1" t="s">
        <v>62</v>
      </c>
      <c r="C38" s="1" t="s">
        <v>14</v>
      </c>
      <c r="D38" s="1">
        <v>0.2</v>
      </c>
      <c r="F38" s="1">
        <v>1</v>
      </c>
      <c r="G38" s="1">
        <v>0.7</v>
      </c>
      <c r="I38" s="1">
        <v>1</v>
      </c>
      <c r="J38" s="1">
        <v>0.34</v>
      </c>
      <c r="K38" s="1">
        <v>1</v>
      </c>
      <c r="L38" s="1" t="s">
        <v>108</v>
      </c>
      <c r="Q38" s="1"/>
      <c r="R38" s="1"/>
    </row>
    <row r="39" spans="1:32" x14ac:dyDescent="0.2">
      <c r="A39" s="1" t="s">
        <v>53</v>
      </c>
      <c r="B39" s="1" t="s">
        <v>62</v>
      </c>
      <c r="C39" s="1" t="s">
        <v>14</v>
      </c>
      <c r="D39" s="1">
        <v>0.36</v>
      </c>
      <c r="F39" s="1">
        <v>2</v>
      </c>
      <c r="G39" s="1">
        <v>2.7</v>
      </c>
      <c r="H39" s="1">
        <v>0.4</v>
      </c>
      <c r="I39" s="1">
        <v>2</v>
      </c>
      <c r="J39" s="1">
        <v>6</v>
      </c>
      <c r="K39" s="1">
        <v>1.1000000000000001</v>
      </c>
      <c r="L39" s="1">
        <v>3</v>
      </c>
      <c r="M39" s="5"/>
      <c r="N39" s="5"/>
      <c r="O39" s="5"/>
      <c r="Q39" s="1"/>
      <c r="R39" s="1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x14ac:dyDescent="0.2">
      <c r="A40" s="1" t="s">
        <v>13</v>
      </c>
      <c r="B40" s="1" t="s">
        <v>62</v>
      </c>
      <c r="C40" s="1" t="s">
        <v>14</v>
      </c>
      <c r="D40" s="1">
        <v>90</v>
      </c>
      <c r="F40" s="1">
        <v>2</v>
      </c>
      <c r="G40" s="1">
        <v>89</v>
      </c>
      <c r="H40" s="1">
        <v>37</v>
      </c>
      <c r="I40" s="1">
        <v>5</v>
      </c>
      <c r="J40" s="1">
        <v>41</v>
      </c>
      <c r="K40" s="1">
        <v>2</v>
      </c>
      <c r="L40" s="1" t="s">
        <v>93</v>
      </c>
      <c r="M40" s="4">
        <v>90</v>
      </c>
      <c r="N40" s="4"/>
      <c r="O40" s="4">
        <v>1</v>
      </c>
      <c r="Q40" s="1"/>
      <c r="R40" s="1"/>
      <c r="S40" s="4"/>
    </row>
    <row r="41" spans="1:32" x14ac:dyDescent="0.2">
      <c r="A41" s="1" t="s">
        <v>22</v>
      </c>
      <c r="B41" s="1" t="s">
        <v>63</v>
      </c>
      <c r="C41" s="1" t="s">
        <v>14</v>
      </c>
      <c r="D41" s="2">
        <v>0.69</v>
      </c>
      <c r="E41" s="2">
        <v>0.28999999999999998</v>
      </c>
      <c r="F41" s="2">
        <v>9</v>
      </c>
      <c r="G41" s="2">
        <v>0.152</v>
      </c>
      <c r="H41" s="2">
        <v>4.9000000000000002E-2</v>
      </c>
      <c r="I41" s="2">
        <v>23</v>
      </c>
      <c r="J41" s="2">
        <v>7.6999999999999999E-2</v>
      </c>
      <c r="K41" s="2">
        <v>1.7000000000000001E-2</v>
      </c>
      <c r="L41" s="2">
        <v>13</v>
      </c>
      <c r="M41" s="5">
        <v>0.184</v>
      </c>
      <c r="N41" s="5">
        <v>6.9000000000000006E-2</v>
      </c>
      <c r="O41" s="5">
        <v>11</v>
      </c>
      <c r="Q41" s="1"/>
      <c r="R41" s="1"/>
      <c r="S41" s="4"/>
      <c r="W41" s="4"/>
      <c r="X41" s="4"/>
      <c r="Y41" s="4"/>
      <c r="Z41" s="4"/>
      <c r="AA41" s="4"/>
      <c r="AB41" s="4"/>
    </row>
    <row r="42" spans="1:32" x14ac:dyDescent="0.2">
      <c r="A42" s="1" t="s">
        <v>41</v>
      </c>
      <c r="B42" s="1" t="s">
        <v>63</v>
      </c>
      <c r="C42" s="1" t="s">
        <v>14</v>
      </c>
      <c r="D42" s="1">
        <v>0.7</v>
      </c>
      <c r="F42" s="1">
        <v>3</v>
      </c>
      <c r="G42" s="2">
        <v>0.11700000000000001</v>
      </c>
      <c r="H42" s="2">
        <v>4.4999999999999998E-2</v>
      </c>
      <c r="I42" s="2">
        <v>7</v>
      </c>
      <c r="J42" s="1">
        <v>5.7599999999999998E-2</v>
      </c>
      <c r="K42" s="1">
        <v>2.8E-3</v>
      </c>
      <c r="L42" s="1">
        <v>5</v>
      </c>
      <c r="M42" s="4">
        <v>4.7800000000000002E-2</v>
      </c>
      <c r="N42" s="4">
        <v>5.8999999999999999E-3</v>
      </c>
      <c r="O42" s="4">
        <v>3</v>
      </c>
      <c r="Q42" s="1"/>
      <c r="R42" s="1"/>
      <c r="W42" s="4"/>
      <c r="X42" s="4"/>
      <c r="Y42" s="4"/>
      <c r="Z42" s="4"/>
      <c r="AA42" s="4"/>
      <c r="AB42" s="4"/>
    </row>
    <row r="43" spans="1:32" x14ac:dyDescent="0.2">
      <c r="A43" s="1" t="s">
        <v>74</v>
      </c>
      <c r="B43" s="1" t="s">
        <v>63</v>
      </c>
      <c r="C43" s="1" t="s">
        <v>14</v>
      </c>
      <c r="D43" s="2">
        <v>2.2799999999999998</v>
      </c>
      <c r="E43" s="2">
        <v>0.13</v>
      </c>
      <c r="F43" s="2">
        <v>22</v>
      </c>
      <c r="G43" s="2" t="s">
        <v>112</v>
      </c>
      <c r="H43" s="2">
        <v>5.8999999999999997E-2</v>
      </c>
      <c r="I43" s="2">
        <v>34</v>
      </c>
      <c r="J43" s="2">
        <v>0.70099999999999996</v>
      </c>
      <c r="K43" s="2">
        <v>6.7000000000000004E-2</v>
      </c>
      <c r="L43" s="2">
        <v>14</v>
      </c>
      <c r="M43" s="2">
        <v>1.83</v>
      </c>
      <c r="N43" s="2">
        <v>0.25</v>
      </c>
      <c r="O43" s="2">
        <v>18</v>
      </c>
      <c r="Q43" s="1"/>
      <c r="R43" s="1"/>
    </row>
    <row r="44" spans="1:32" x14ac:dyDescent="0.2">
      <c r="A44" s="1" t="s">
        <v>68</v>
      </c>
      <c r="B44" s="1" t="s">
        <v>63</v>
      </c>
      <c r="C44" s="1" t="s">
        <v>14</v>
      </c>
      <c r="D44" s="2">
        <v>0.30199999999999999</v>
      </c>
      <c r="E44" s="2">
        <v>2.9000000000000001E-2</v>
      </c>
      <c r="F44" s="2">
        <v>14</v>
      </c>
      <c r="G44" s="2" t="s">
        <v>111</v>
      </c>
      <c r="H44" s="2">
        <v>7.9000000000000008E-3</v>
      </c>
      <c r="I44" s="2">
        <v>26</v>
      </c>
      <c r="J44" s="2">
        <v>0.46200000000000002</v>
      </c>
      <c r="K44" s="2">
        <v>3.2000000000000001E-2</v>
      </c>
      <c r="L44" s="2">
        <v>17</v>
      </c>
      <c r="M44" s="2">
        <v>0.45800000000000002</v>
      </c>
      <c r="N44" s="2">
        <v>6.0999999999999999E-2</v>
      </c>
      <c r="O44" s="2">
        <v>14</v>
      </c>
      <c r="Q44" s="1"/>
      <c r="R44" s="1"/>
    </row>
    <row r="45" spans="1:32" x14ac:dyDescent="0.2">
      <c r="A45" s="1" t="s">
        <v>80</v>
      </c>
      <c r="B45" s="1" t="s">
        <v>62</v>
      </c>
      <c r="C45" s="1" t="s">
        <v>14</v>
      </c>
      <c r="D45" s="1">
        <v>4</v>
      </c>
      <c r="F45" s="1">
        <v>2</v>
      </c>
      <c r="G45" s="1">
        <v>14</v>
      </c>
      <c r="H45" s="1">
        <v>6</v>
      </c>
      <c r="I45" s="1">
        <v>3</v>
      </c>
      <c r="J45" s="1">
        <v>5.7</v>
      </c>
      <c r="K45" s="1">
        <v>2.4</v>
      </c>
      <c r="L45" s="1">
        <v>3</v>
      </c>
      <c r="M45" s="1">
        <v>2.9</v>
      </c>
      <c r="O45" s="1">
        <v>1</v>
      </c>
      <c r="Q45" s="1"/>
      <c r="R45" s="1"/>
    </row>
    <row r="46" spans="1:32" x14ac:dyDescent="0.2">
      <c r="A46" s="1" t="s">
        <v>40</v>
      </c>
      <c r="B46" s="1" t="s">
        <v>63</v>
      </c>
      <c r="C46" s="1" t="s">
        <v>14</v>
      </c>
      <c r="D46" s="1">
        <v>1.7000000000000001E-2</v>
      </c>
      <c r="F46" s="1">
        <v>1</v>
      </c>
      <c r="G46" s="1">
        <v>0.02</v>
      </c>
      <c r="I46" s="1">
        <v>2</v>
      </c>
      <c r="J46" s="1">
        <v>1.4E-2</v>
      </c>
      <c r="K46" s="1">
        <v>1</v>
      </c>
      <c r="L46" s="1">
        <v>0.14000000000000001</v>
      </c>
      <c r="M46" s="4">
        <v>7.0000000000000001E-3</v>
      </c>
      <c r="N46" s="4"/>
      <c r="O46" s="4">
        <v>1</v>
      </c>
      <c r="Q46" s="1"/>
      <c r="R46" s="1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x14ac:dyDescent="0.2">
      <c r="A47" s="1" t="s">
        <v>27</v>
      </c>
      <c r="B47" s="1" t="s">
        <v>63</v>
      </c>
      <c r="C47" s="1" t="s">
        <v>14</v>
      </c>
      <c r="D47" s="2">
        <v>1.1599999999999999</v>
      </c>
      <c r="E47" s="2">
        <v>2.3E-2</v>
      </c>
      <c r="F47" s="2">
        <v>62</v>
      </c>
      <c r="G47" s="2" t="s">
        <v>103</v>
      </c>
      <c r="H47" s="2">
        <v>2.2000000000000001E-3</v>
      </c>
      <c r="I47" s="2">
        <v>92</v>
      </c>
      <c r="J47" s="2">
        <v>6.4599999999999996E-3</v>
      </c>
      <c r="K47" s="2">
        <v>7.2000000000000005E-4</v>
      </c>
      <c r="L47" s="2">
        <v>46</v>
      </c>
      <c r="M47" s="5">
        <v>1.173</v>
      </c>
      <c r="N47" s="5">
        <v>1.7999999999999999E-2</v>
      </c>
      <c r="O47" s="5">
        <v>36</v>
      </c>
      <c r="Q47" s="1"/>
      <c r="R47" s="1"/>
      <c r="S47" s="4"/>
      <c r="W47" s="4"/>
      <c r="X47" s="4"/>
      <c r="Y47" s="4"/>
      <c r="Z47" s="4"/>
      <c r="AA47" s="4"/>
      <c r="AB47" s="4"/>
    </row>
    <row r="48" spans="1:32" x14ac:dyDescent="0.2">
      <c r="A48" s="1" t="s">
        <v>18</v>
      </c>
      <c r="B48" s="1" t="s">
        <v>63</v>
      </c>
      <c r="C48" s="1" t="s">
        <v>14</v>
      </c>
      <c r="D48" s="2">
        <v>683.9</v>
      </c>
      <c r="E48" s="2">
        <v>4.7</v>
      </c>
      <c r="F48" s="2">
        <v>79</v>
      </c>
      <c r="G48" s="2">
        <v>130.9</v>
      </c>
      <c r="H48" s="2">
        <v>1</v>
      </c>
      <c r="I48" s="2">
        <v>125</v>
      </c>
      <c r="J48" s="2">
        <v>6.75</v>
      </c>
      <c r="K48" s="2">
        <v>0.13</v>
      </c>
      <c r="L48" s="2">
        <v>94</v>
      </c>
      <c r="M48" s="5">
        <v>1134</v>
      </c>
      <c r="N48" s="5">
        <v>8</v>
      </c>
      <c r="O48" s="5">
        <v>43</v>
      </c>
      <c r="Q48" s="1"/>
      <c r="R48" s="1"/>
      <c r="S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0" x14ac:dyDescent="0.2">
      <c r="A49" s="1" t="s">
        <v>43</v>
      </c>
      <c r="B49" s="1" t="s">
        <v>63</v>
      </c>
      <c r="C49" s="1" t="s">
        <v>14</v>
      </c>
      <c r="D49" s="2">
        <v>25.08</v>
      </c>
      <c r="E49" s="2">
        <v>0.16</v>
      </c>
      <c r="F49" s="2">
        <v>79</v>
      </c>
      <c r="G49" s="2">
        <v>15.2</v>
      </c>
      <c r="H49" s="2">
        <v>0.08</v>
      </c>
      <c r="I49" s="2">
        <v>132</v>
      </c>
      <c r="J49" s="2">
        <v>0.627</v>
      </c>
      <c r="K49" s="2">
        <v>1.2E-2</v>
      </c>
      <c r="L49" s="2">
        <v>113</v>
      </c>
      <c r="M49" s="5">
        <v>38.21</v>
      </c>
      <c r="N49" s="5">
        <v>0.38</v>
      </c>
      <c r="O49" s="5">
        <v>48</v>
      </c>
      <c r="Q49" s="1"/>
      <c r="R49" s="1"/>
      <c r="W49" s="4"/>
      <c r="X49" s="4"/>
      <c r="Y49" s="4"/>
      <c r="Z49" s="4"/>
      <c r="AA49" s="4"/>
      <c r="AB49" s="4"/>
    </row>
    <row r="50" spans="1:30" x14ac:dyDescent="0.2">
      <c r="A50" s="1" t="s">
        <v>23</v>
      </c>
      <c r="B50" s="1" t="s">
        <v>63</v>
      </c>
      <c r="C50" s="1" t="s">
        <v>14</v>
      </c>
      <c r="D50" s="2">
        <v>53.12</v>
      </c>
      <c r="E50" s="2">
        <v>0.33</v>
      </c>
      <c r="F50" s="2">
        <v>89</v>
      </c>
      <c r="G50" s="2">
        <v>37.53</v>
      </c>
      <c r="H50" s="2">
        <v>0.19</v>
      </c>
      <c r="I50" s="2">
        <v>134</v>
      </c>
      <c r="J50" s="2">
        <v>1.92</v>
      </c>
      <c r="K50" s="2">
        <v>2.3E-2</v>
      </c>
      <c r="L50" s="2">
        <v>113</v>
      </c>
      <c r="M50" s="5">
        <v>69.430000000000007</v>
      </c>
      <c r="N50" s="5">
        <v>0.56999999999999995</v>
      </c>
      <c r="O50" s="5">
        <v>47</v>
      </c>
      <c r="Q50" s="1"/>
      <c r="R50" s="1"/>
      <c r="S50" s="4"/>
      <c r="W50" s="4"/>
      <c r="X50" s="4"/>
      <c r="Y50" s="4"/>
      <c r="Z50" s="4"/>
      <c r="AA50" s="4"/>
      <c r="AB50" s="4"/>
      <c r="AC50" s="4"/>
    </row>
    <row r="51" spans="1:30" x14ac:dyDescent="0.2">
      <c r="A51" s="1" t="s">
        <v>54</v>
      </c>
      <c r="B51" s="1" t="s">
        <v>63</v>
      </c>
      <c r="C51" s="1" t="s">
        <v>14</v>
      </c>
      <c r="D51" s="2">
        <v>6.827</v>
      </c>
      <c r="E51" s="2">
        <v>4.3999999999999997E-2</v>
      </c>
      <c r="F51" s="2">
        <v>79</v>
      </c>
      <c r="G51" s="2">
        <v>5.3390000000000004</v>
      </c>
      <c r="H51" s="2">
        <v>2.8000000000000001E-2</v>
      </c>
      <c r="I51" s="2">
        <v>126</v>
      </c>
      <c r="J51" s="2">
        <v>0.37230000000000002</v>
      </c>
      <c r="K51" s="2">
        <v>4.7000000000000002E-3</v>
      </c>
      <c r="L51" s="2">
        <v>102</v>
      </c>
      <c r="M51" s="5">
        <v>8.1649999999999991</v>
      </c>
      <c r="N51" s="5">
        <v>8.4000000000000005E-2</v>
      </c>
      <c r="O51" s="5">
        <v>47</v>
      </c>
      <c r="Q51" s="1"/>
      <c r="R51" s="1"/>
      <c r="W51" s="4"/>
      <c r="X51" s="4"/>
      <c r="Y51" s="4"/>
      <c r="Z51" s="4"/>
      <c r="AA51" s="4"/>
      <c r="AB51" s="4"/>
    </row>
    <row r="52" spans="1:30" x14ac:dyDescent="0.2">
      <c r="A52" s="1" t="s">
        <v>48</v>
      </c>
      <c r="B52" s="1" t="s">
        <v>63</v>
      </c>
      <c r="C52" s="1" t="s">
        <v>14</v>
      </c>
      <c r="D52" s="2">
        <v>28.26</v>
      </c>
      <c r="E52" s="2">
        <v>0.37</v>
      </c>
      <c r="F52" s="2" t="s">
        <v>49</v>
      </c>
      <c r="G52" s="2">
        <v>24.27</v>
      </c>
      <c r="H52" s="2">
        <v>0.25</v>
      </c>
      <c r="I52" s="2" t="s">
        <v>85</v>
      </c>
      <c r="J52" s="2">
        <v>2.3969999999999998</v>
      </c>
      <c r="K52" s="2">
        <v>4.2999999999999997E-2</v>
      </c>
      <c r="L52" s="2" t="s">
        <v>85</v>
      </c>
      <c r="M52" s="5">
        <v>30.49</v>
      </c>
      <c r="N52" s="5">
        <v>0.47</v>
      </c>
      <c r="O52" s="5" t="s">
        <v>37</v>
      </c>
      <c r="Q52" s="1"/>
      <c r="R52" s="1"/>
      <c r="W52" s="4"/>
      <c r="X52" s="4"/>
      <c r="Y52" s="4"/>
      <c r="Z52" s="4"/>
      <c r="AA52" s="4"/>
      <c r="AB52" s="4"/>
    </row>
    <row r="53" spans="1:30" x14ac:dyDescent="0.2">
      <c r="A53" s="1" t="s">
        <v>71</v>
      </c>
      <c r="B53" s="1" t="s">
        <v>63</v>
      </c>
      <c r="C53" s="1" t="s">
        <v>14</v>
      </c>
      <c r="D53" s="2">
        <v>6.5469999999999997</v>
      </c>
      <c r="E53" s="2">
        <v>4.7E-2</v>
      </c>
      <c r="F53" s="2" t="s">
        <v>73</v>
      </c>
      <c r="G53" s="2">
        <v>6.0229999999999997</v>
      </c>
      <c r="H53" s="2">
        <v>5.7000000000000002E-2</v>
      </c>
      <c r="I53" s="2" t="s">
        <v>76</v>
      </c>
      <c r="J53" s="2">
        <v>1.113</v>
      </c>
      <c r="K53" s="2">
        <v>1.7999999999999999E-2</v>
      </c>
      <c r="L53" s="2" t="s">
        <v>85</v>
      </c>
      <c r="M53" s="2">
        <v>5.5090000000000003</v>
      </c>
      <c r="N53" s="2">
        <v>7.8E-2</v>
      </c>
      <c r="O53" s="2" t="s">
        <v>72</v>
      </c>
      <c r="Q53" s="1"/>
      <c r="R53" s="1"/>
    </row>
    <row r="54" spans="1:30" x14ac:dyDescent="0.2">
      <c r="A54" s="1" t="s">
        <v>31</v>
      </c>
      <c r="B54" s="1" t="s">
        <v>63</v>
      </c>
      <c r="C54" s="1" t="s">
        <v>14</v>
      </c>
      <c r="D54" s="2">
        <v>1.9890000000000001</v>
      </c>
      <c r="E54" s="2">
        <v>2.4E-2</v>
      </c>
      <c r="F54" s="2">
        <v>79</v>
      </c>
      <c r="G54" s="2">
        <v>2.0430000000000001</v>
      </c>
      <c r="H54" s="2">
        <v>1.2E-2</v>
      </c>
      <c r="I54" s="2">
        <v>132</v>
      </c>
      <c r="J54" s="2">
        <v>0.52010000000000001</v>
      </c>
      <c r="K54" s="2">
        <v>4.7000000000000002E-3</v>
      </c>
      <c r="L54" s="2">
        <v>111</v>
      </c>
      <c r="M54" s="5">
        <v>1.5529999999999999</v>
      </c>
      <c r="N54" s="5">
        <v>1.4999999999999999E-2</v>
      </c>
      <c r="O54" s="5">
        <v>47</v>
      </c>
      <c r="Q54" s="1"/>
      <c r="R54" s="1"/>
      <c r="S54" s="4"/>
      <c r="W54" s="4"/>
      <c r="X54" s="4"/>
      <c r="Y54" s="4"/>
      <c r="Z54" s="4"/>
      <c r="AA54" s="4"/>
      <c r="AB54" s="4"/>
    </row>
    <row r="55" spans="1:30" x14ac:dyDescent="0.2">
      <c r="A55" s="1" t="s">
        <v>34</v>
      </c>
      <c r="B55" s="1" t="s">
        <v>63</v>
      </c>
      <c r="C55" s="1" t="s">
        <v>14</v>
      </c>
      <c r="D55" s="2">
        <v>6.8109999999999999</v>
      </c>
      <c r="E55" s="2">
        <v>7.8E-2</v>
      </c>
      <c r="F55" s="2">
        <v>78</v>
      </c>
      <c r="G55" s="2">
        <v>6.2069999999999999</v>
      </c>
      <c r="H55" s="2">
        <v>3.7999999999999999E-2</v>
      </c>
      <c r="I55" s="2">
        <v>130</v>
      </c>
      <c r="J55" s="2">
        <v>1.8089999999999999</v>
      </c>
      <c r="K55" s="2">
        <v>2.1000000000000001E-2</v>
      </c>
      <c r="L55" s="2">
        <v>109</v>
      </c>
      <c r="M55" s="5">
        <v>4.6779999999999999</v>
      </c>
      <c r="N55" s="5">
        <v>6.4000000000000001E-2</v>
      </c>
      <c r="O55" s="5">
        <v>47</v>
      </c>
      <c r="Q55" s="1"/>
      <c r="R55" s="1"/>
      <c r="S55" s="4"/>
      <c r="W55" s="4"/>
      <c r="X55" s="4"/>
      <c r="Y55" s="4"/>
      <c r="Z55" s="4"/>
      <c r="AA55" s="4"/>
      <c r="AB55" s="4"/>
      <c r="AC55" s="4"/>
      <c r="AD55" s="4"/>
    </row>
    <row r="56" spans="1:30" x14ac:dyDescent="0.2">
      <c r="A56" s="1" t="s">
        <v>79</v>
      </c>
      <c r="B56" s="1" t="s">
        <v>63</v>
      </c>
      <c r="C56" s="1" t="s">
        <v>14</v>
      </c>
      <c r="D56" s="2">
        <v>1.077</v>
      </c>
      <c r="E56" s="2">
        <v>2.5999999999999999E-2</v>
      </c>
      <c r="F56" s="2">
        <v>77</v>
      </c>
      <c r="G56" s="2">
        <v>0.93920000000000003</v>
      </c>
      <c r="H56" s="2">
        <v>6.0000000000000001E-3</v>
      </c>
      <c r="I56" s="2">
        <v>130</v>
      </c>
      <c r="J56" s="2">
        <v>0.36230000000000001</v>
      </c>
      <c r="K56" s="2">
        <v>5.0000000000000001E-3</v>
      </c>
      <c r="L56" s="2">
        <v>104</v>
      </c>
      <c r="M56" s="2">
        <v>0.65100000000000002</v>
      </c>
      <c r="N56" s="2">
        <v>7.3000000000000001E-3</v>
      </c>
      <c r="O56" s="2">
        <v>45</v>
      </c>
      <c r="Q56" s="1"/>
      <c r="R56" s="1"/>
    </row>
    <row r="57" spans="1:30" x14ac:dyDescent="0.2">
      <c r="A57" s="1" t="s">
        <v>29</v>
      </c>
      <c r="B57" s="1" t="s">
        <v>63</v>
      </c>
      <c r="C57" s="1" t="s">
        <v>14</v>
      </c>
      <c r="D57" s="2">
        <v>6.4240000000000004</v>
      </c>
      <c r="E57" s="2">
        <v>5.5E-2</v>
      </c>
      <c r="F57" s="2">
        <v>78</v>
      </c>
      <c r="G57" s="2">
        <v>5.28</v>
      </c>
      <c r="H57" s="2">
        <v>2.8000000000000001E-2</v>
      </c>
      <c r="I57" s="2">
        <v>130</v>
      </c>
      <c r="J57" s="2">
        <v>2.544</v>
      </c>
      <c r="K57" s="2">
        <v>2.8000000000000001E-2</v>
      </c>
      <c r="L57" s="2">
        <v>108</v>
      </c>
      <c r="M57" s="5">
        <v>3.5489999999999999</v>
      </c>
      <c r="N57" s="5">
        <v>3.1E-2</v>
      </c>
      <c r="O57" s="5">
        <v>47</v>
      </c>
      <c r="Q57" s="1"/>
      <c r="R57" s="1"/>
      <c r="S57" s="4"/>
      <c r="W57" s="4"/>
      <c r="X57" s="4"/>
      <c r="Y57" s="4"/>
      <c r="Z57" s="4"/>
      <c r="AA57" s="4"/>
      <c r="AB57" s="4"/>
    </row>
    <row r="58" spans="1:30" x14ac:dyDescent="0.2">
      <c r="A58" s="1" t="s">
        <v>39</v>
      </c>
      <c r="B58" s="1" t="s">
        <v>63</v>
      </c>
      <c r="C58" s="1" t="s">
        <v>14</v>
      </c>
      <c r="D58" s="2">
        <v>1.3129999999999999</v>
      </c>
      <c r="E58" s="2">
        <v>1.0999999999999999E-2</v>
      </c>
      <c r="F58" s="2">
        <v>78</v>
      </c>
      <c r="G58" s="2">
        <v>0.98870000000000002</v>
      </c>
      <c r="H58" s="2">
        <v>5.3E-3</v>
      </c>
      <c r="I58" s="2">
        <v>130</v>
      </c>
      <c r="J58" s="2">
        <v>0.57179999999999997</v>
      </c>
      <c r="K58" s="2">
        <v>4.7000000000000002E-3</v>
      </c>
      <c r="L58" s="2">
        <v>107</v>
      </c>
      <c r="M58" s="5">
        <v>0.68179999999999996</v>
      </c>
      <c r="N58" s="5">
        <v>8.0999999999999996E-3</v>
      </c>
      <c r="O58" s="5">
        <v>45</v>
      </c>
      <c r="Q58" s="1"/>
      <c r="R58" s="1"/>
      <c r="W58" s="4"/>
      <c r="X58" s="4"/>
      <c r="Y58" s="4"/>
      <c r="Z58" s="4"/>
      <c r="AA58" s="4"/>
      <c r="AB58" s="4"/>
    </row>
    <row r="59" spans="1:30" x14ac:dyDescent="0.2">
      <c r="A59" s="1" t="s">
        <v>30</v>
      </c>
      <c r="B59" s="1" t="s">
        <v>63</v>
      </c>
      <c r="C59" s="1" t="s">
        <v>14</v>
      </c>
      <c r="D59" s="2">
        <v>3.67</v>
      </c>
      <c r="E59" s="2">
        <v>3.7999999999999999E-2</v>
      </c>
      <c r="F59" s="2">
        <v>78</v>
      </c>
      <c r="G59" s="2">
        <v>2.5110000000000001</v>
      </c>
      <c r="H59" s="2">
        <v>1.4E-2</v>
      </c>
      <c r="I59" s="2">
        <v>128</v>
      </c>
      <c r="J59" s="2">
        <v>1.68</v>
      </c>
      <c r="K59" s="2">
        <v>1.4999999999999999E-2</v>
      </c>
      <c r="L59" s="2">
        <v>106</v>
      </c>
      <c r="M59" s="5">
        <v>1.825</v>
      </c>
      <c r="N59" s="5">
        <v>1.2999999999999999E-2</v>
      </c>
      <c r="O59" s="5">
        <v>47</v>
      </c>
      <c r="Q59" s="1"/>
      <c r="R59" s="1"/>
      <c r="S59" s="4"/>
      <c r="W59" s="4"/>
      <c r="X59" s="4"/>
      <c r="Y59" s="4"/>
      <c r="Z59" s="4"/>
      <c r="AA59" s="4"/>
      <c r="AB59" s="4"/>
    </row>
    <row r="60" spans="1:30" x14ac:dyDescent="0.2">
      <c r="A60" s="1" t="s">
        <v>84</v>
      </c>
      <c r="B60" s="1" t="s">
        <v>63</v>
      </c>
      <c r="C60" s="1" t="s">
        <v>14</v>
      </c>
      <c r="D60" s="2">
        <v>0.53410000000000002</v>
      </c>
      <c r="E60" s="2">
        <v>6.0000000000000001E-3</v>
      </c>
      <c r="F60" s="2">
        <v>64</v>
      </c>
      <c r="G60" s="2">
        <v>0.33489999999999998</v>
      </c>
      <c r="H60" s="2">
        <v>3.0999999999999999E-3</v>
      </c>
      <c r="I60" s="2">
        <v>104</v>
      </c>
      <c r="J60" s="2">
        <v>0.25580000000000003</v>
      </c>
      <c r="K60" s="2">
        <v>4.0000000000000001E-3</v>
      </c>
      <c r="L60" s="2">
        <v>81</v>
      </c>
      <c r="M60" s="2">
        <v>0.26229999999999998</v>
      </c>
      <c r="N60" s="2">
        <v>3.5000000000000001E-3</v>
      </c>
      <c r="O60" s="1">
        <v>39</v>
      </c>
      <c r="Q60" s="1"/>
      <c r="R60" s="1"/>
    </row>
    <row r="61" spans="1:30" x14ac:dyDescent="0.2">
      <c r="A61" s="1" t="s">
        <v>90</v>
      </c>
      <c r="B61" s="1" t="s">
        <v>63</v>
      </c>
      <c r="C61" s="1" t="s">
        <v>14</v>
      </c>
      <c r="D61" s="2">
        <v>3.3919999999999999</v>
      </c>
      <c r="E61" s="2">
        <v>3.5999999999999997E-2</v>
      </c>
      <c r="F61" s="2">
        <v>78</v>
      </c>
      <c r="G61" s="2">
        <v>1.994</v>
      </c>
      <c r="H61" s="2">
        <v>2.7E-2</v>
      </c>
      <c r="I61" s="2">
        <v>132</v>
      </c>
      <c r="J61" s="2">
        <v>1.631</v>
      </c>
      <c r="K61" s="2">
        <v>1.4999999999999999E-2</v>
      </c>
      <c r="L61" s="2">
        <v>112</v>
      </c>
      <c r="M61" s="2">
        <v>1.653</v>
      </c>
      <c r="N61" s="2">
        <v>1.2999999999999999E-2</v>
      </c>
      <c r="O61" s="1">
        <v>47</v>
      </c>
      <c r="Q61" s="1"/>
      <c r="R61" s="1"/>
    </row>
    <row r="62" spans="1:30" x14ac:dyDescent="0.2">
      <c r="A62" s="1" t="s">
        <v>45</v>
      </c>
      <c r="B62" s="1" t="s">
        <v>63</v>
      </c>
      <c r="C62" s="1" t="s">
        <v>14</v>
      </c>
      <c r="D62" s="2">
        <v>0.50490000000000002</v>
      </c>
      <c r="E62" s="2">
        <v>7.7999999999999996E-3</v>
      </c>
      <c r="F62" s="2" t="s">
        <v>37</v>
      </c>
      <c r="G62" s="2">
        <v>0.27539999999999998</v>
      </c>
      <c r="H62" s="2">
        <v>2.3999999999999998E-3</v>
      </c>
      <c r="I62" s="2" t="s">
        <v>37</v>
      </c>
      <c r="J62" s="2">
        <v>0.24840000000000001</v>
      </c>
      <c r="K62" s="2">
        <v>3.2000000000000002E-3</v>
      </c>
      <c r="L62" s="2">
        <v>117</v>
      </c>
      <c r="M62" s="5">
        <v>0.25069999999999998</v>
      </c>
      <c r="N62" s="5">
        <v>3.3E-3</v>
      </c>
      <c r="O62" s="5">
        <v>49</v>
      </c>
      <c r="Q62" s="1"/>
      <c r="R62" s="1"/>
      <c r="W62" s="4"/>
      <c r="X62" s="4"/>
      <c r="Y62" s="4"/>
      <c r="Z62" s="4"/>
      <c r="AA62" s="4"/>
      <c r="AB62" s="4"/>
    </row>
    <row r="63" spans="1:30" x14ac:dyDescent="0.2">
      <c r="A63" s="1" t="s">
        <v>36</v>
      </c>
      <c r="B63" s="1" t="s">
        <v>63</v>
      </c>
      <c r="C63" s="1" t="s">
        <v>14</v>
      </c>
      <c r="D63" s="2">
        <v>4.9720000000000004</v>
      </c>
      <c r="E63" s="2">
        <v>3.4000000000000002E-2</v>
      </c>
      <c r="F63" s="2" t="s">
        <v>37</v>
      </c>
      <c r="G63" s="2">
        <v>4.47</v>
      </c>
      <c r="H63" s="2">
        <v>2.5000000000000001E-2</v>
      </c>
      <c r="I63" s="2" t="s">
        <v>72</v>
      </c>
      <c r="J63" s="2">
        <v>0.58220000000000005</v>
      </c>
      <c r="K63" s="2">
        <v>8.8000000000000005E-3</v>
      </c>
      <c r="L63" s="2" t="s">
        <v>97</v>
      </c>
      <c r="M63" s="5">
        <v>5.1369999999999996</v>
      </c>
      <c r="N63" s="5">
        <v>5.7000000000000002E-2</v>
      </c>
      <c r="O63" s="5">
        <v>45</v>
      </c>
      <c r="Q63" s="1"/>
      <c r="R63" s="1"/>
      <c r="S63" s="4"/>
      <c r="W63" s="4"/>
      <c r="X63" s="4"/>
      <c r="Y63" s="4"/>
      <c r="Z63" s="4"/>
      <c r="AA63" s="4"/>
      <c r="AB63" s="4"/>
    </row>
    <row r="64" spans="1:30" x14ac:dyDescent="0.2">
      <c r="A64" s="1" t="s">
        <v>78</v>
      </c>
      <c r="B64" s="1" t="s">
        <v>63</v>
      </c>
      <c r="C64" s="1" t="s">
        <v>14</v>
      </c>
      <c r="D64" s="2">
        <v>0.78500000000000003</v>
      </c>
      <c r="E64" s="2">
        <v>1.7999999999999999E-2</v>
      </c>
      <c r="F64" s="2">
        <v>72</v>
      </c>
      <c r="G64" s="2">
        <v>1.1539999999999999</v>
      </c>
      <c r="H64" s="2">
        <v>1.9E-2</v>
      </c>
      <c r="I64" s="2">
        <v>114</v>
      </c>
      <c r="J64" s="2">
        <v>4.1399999999999999E-2</v>
      </c>
      <c r="K64" s="2">
        <v>2E-3</v>
      </c>
      <c r="L64" s="2">
        <v>76</v>
      </c>
      <c r="M64" s="2">
        <v>0.86499999999999999</v>
      </c>
      <c r="N64" s="2">
        <v>1.9E-2</v>
      </c>
      <c r="O64" s="2">
        <v>43</v>
      </c>
      <c r="Q64" s="1"/>
      <c r="R64" s="1"/>
    </row>
    <row r="65" spans="1:32" x14ac:dyDescent="0.2">
      <c r="A65" s="1" t="s">
        <v>88</v>
      </c>
      <c r="B65" s="1" t="s">
        <v>63</v>
      </c>
      <c r="C65" s="1" t="s">
        <v>14</v>
      </c>
      <c r="D65" s="2">
        <v>0.46500000000000002</v>
      </c>
      <c r="E65" s="2">
        <v>0.05</v>
      </c>
      <c r="F65" s="2">
        <v>13</v>
      </c>
      <c r="G65" s="2">
        <v>0.251</v>
      </c>
      <c r="H65" s="2">
        <v>3.5000000000000003E-2</v>
      </c>
      <c r="I65" s="2">
        <v>23</v>
      </c>
      <c r="J65" s="2">
        <v>2.7E-2</v>
      </c>
      <c r="K65" s="2">
        <v>1.4999999999999999E-2</v>
      </c>
      <c r="L65" s="2">
        <v>11</v>
      </c>
      <c r="M65" s="2">
        <v>0.55300000000000005</v>
      </c>
      <c r="N65" s="2">
        <v>9.4E-2</v>
      </c>
      <c r="O65" s="1">
        <v>10</v>
      </c>
      <c r="Q65" s="1"/>
      <c r="R65" s="1"/>
    </row>
    <row r="66" spans="1:32" x14ac:dyDescent="0.2">
      <c r="A66" s="1" t="s">
        <v>64</v>
      </c>
      <c r="B66" s="1" t="s">
        <v>62</v>
      </c>
      <c r="C66" s="1" t="s">
        <v>14</v>
      </c>
      <c r="D66" s="1">
        <v>12.6</v>
      </c>
      <c r="E66" s="1">
        <v>2</v>
      </c>
      <c r="F66" s="1">
        <v>4</v>
      </c>
      <c r="G66" s="2">
        <v>0.54300000000000004</v>
      </c>
      <c r="H66" s="2">
        <v>2.9000000000000001E-2</v>
      </c>
      <c r="I66" s="2" t="s">
        <v>72</v>
      </c>
      <c r="J66" s="1">
        <v>0.65</v>
      </c>
      <c r="K66" s="1">
        <v>2</v>
      </c>
      <c r="L66" s="1" t="s">
        <v>107</v>
      </c>
      <c r="M66" s="1">
        <v>0.28999999999999998</v>
      </c>
      <c r="O66" s="1">
        <v>1</v>
      </c>
      <c r="Q66" s="1"/>
      <c r="R66" s="1"/>
    </row>
    <row r="67" spans="1:32" x14ac:dyDescent="0.2">
      <c r="A67" s="1" t="s">
        <v>51</v>
      </c>
      <c r="B67" s="1" t="s">
        <v>62</v>
      </c>
      <c r="C67" s="1" t="s">
        <v>14</v>
      </c>
      <c r="D67" s="1">
        <v>2.5000000000000001E-2</v>
      </c>
      <c r="E67" s="1">
        <v>1.0999999999999999E-2</v>
      </c>
      <c r="F67" s="1">
        <v>3</v>
      </c>
      <c r="G67" s="2">
        <v>0.111</v>
      </c>
      <c r="H67" s="2">
        <v>2.1000000000000001E-2</v>
      </c>
      <c r="I67" s="2" t="s">
        <v>72</v>
      </c>
      <c r="J67" s="1">
        <v>0.38</v>
      </c>
      <c r="K67" s="1">
        <v>2</v>
      </c>
      <c r="L67" s="1" t="s">
        <v>106</v>
      </c>
      <c r="M67" s="4">
        <v>4.1999999999999997E-3</v>
      </c>
      <c r="N67" s="4"/>
      <c r="O67" s="4">
        <v>1</v>
      </c>
      <c r="Q67" s="1"/>
      <c r="R67" s="1"/>
      <c r="W67" s="4"/>
      <c r="X67" s="4"/>
      <c r="Y67" s="4"/>
      <c r="Z67" s="4"/>
      <c r="AA67" s="4"/>
      <c r="AB67" s="4"/>
    </row>
    <row r="68" spans="1:32" x14ac:dyDescent="0.2">
      <c r="A68" s="1" t="s">
        <v>42</v>
      </c>
      <c r="B68" s="1" t="s">
        <v>62</v>
      </c>
      <c r="C68" s="1" t="s">
        <v>14</v>
      </c>
      <c r="D68" s="1">
        <v>1.7999999999999999E-2</v>
      </c>
      <c r="F68" s="1">
        <v>2</v>
      </c>
      <c r="G68" s="2">
        <v>7.0000000000000007E-2</v>
      </c>
      <c r="H68" s="2">
        <v>1.0999999999999999E-2</v>
      </c>
      <c r="I68" s="2" t="s">
        <v>97</v>
      </c>
      <c r="J68" s="1">
        <v>0.18</v>
      </c>
      <c r="K68" s="1">
        <v>0.04</v>
      </c>
      <c r="L68" s="1">
        <v>5</v>
      </c>
      <c r="M68" s="4"/>
      <c r="N68" s="4"/>
      <c r="O68" s="4"/>
      <c r="Q68" s="1"/>
      <c r="R68" s="1"/>
      <c r="W68" s="4"/>
      <c r="X68" s="4"/>
      <c r="Y68" s="4"/>
      <c r="Z68" s="4"/>
      <c r="AA68" s="4"/>
      <c r="AB68" s="4"/>
      <c r="AC68" s="4"/>
      <c r="AD68" s="4"/>
    </row>
    <row r="69" spans="1:32" x14ac:dyDescent="0.2">
      <c r="A69" s="1" t="s">
        <v>55</v>
      </c>
      <c r="B69" s="1" t="s">
        <v>62</v>
      </c>
      <c r="C69" s="1" t="s">
        <v>14</v>
      </c>
      <c r="D69" s="1">
        <v>1.2</v>
      </c>
      <c r="F69" s="1">
        <v>2</v>
      </c>
      <c r="G69" s="2">
        <v>8.9</v>
      </c>
      <c r="H69" s="2">
        <v>1.6</v>
      </c>
      <c r="I69" s="2" t="s">
        <v>97</v>
      </c>
      <c r="J69" s="1">
        <v>4.5999999999999996</v>
      </c>
      <c r="K69" s="1">
        <v>0.9</v>
      </c>
      <c r="L69" s="1">
        <v>3</v>
      </c>
      <c r="M69" s="2"/>
      <c r="N69" s="2"/>
      <c r="O69" s="2"/>
      <c r="Q69" s="1"/>
      <c r="R69" s="1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x14ac:dyDescent="0.2">
      <c r="A70" s="1" t="s">
        <v>16</v>
      </c>
      <c r="B70" s="1" t="s">
        <v>62</v>
      </c>
      <c r="C70" s="1" t="s">
        <v>14</v>
      </c>
      <c r="D70" s="1">
        <v>1.3</v>
      </c>
      <c r="F70" s="1">
        <v>1</v>
      </c>
      <c r="G70" s="1">
        <v>2.6</v>
      </c>
      <c r="I70" s="1">
        <v>1</v>
      </c>
      <c r="J70" s="1">
        <v>2.5</v>
      </c>
      <c r="K70" s="1">
        <v>1</v>
      </c>
      <c r="L70" s="1" t="s">
        <v>95</v>
      </c>
      <c r="M70" s="4"/>
      <c r="N70" s="4"/>
      <c r="O70" s="4"/>
      <c r="Q70" s="1"/>
      <c r="R70" s="1"/>
      <c r="S70" s="4"/>
      <c r="W70" s="4"/>
      <c r="X70" s="4"/>
      <c r="Y70" s="4"/>
      <c r="Z70" s="4"/>
      <c r="AA70" s="4"/>
      <c r="AB70" s="4"/>
      <c r="AC70" s="4"/>
      <c r="AD70" s="4"/>
    </row>
    <row r="71" spans="1:32" x14ac:dyDescent="0.2">
      <c r="A71" s="1" t="s">
        <v>38</v>
      </c>
      <c r="B71" s="1" t="s">
        <v>63</v>
      </c>
      <c r="C71" s="1" t="s">
        <v>14</v>
      </c>
      <c r="D71" s="1">
        <v>1.1999999999999999E-3</v>
      </c>
      <c r="F71" s="1">
        <v>1</v>
      </c>
      <c r="G71" s="1">
        <v>2E-3</v>
      </c>
      <c r="I71" s="1">
        <v>1</v>
      </c>
      <c r="J71" s="1" t="s">
        <v>104</v>
      </c>
      <c r="K71" s="1">
        <v>1</v>
      </c>
      <c r="L71" s="1" t="s">
        <v>105</v>
      </c>
      <c r="M71" s="4"/>
      <c r="N71" s="4"/>
      <c r="O71" s="4"/>
      <c r="Q71" s="1"/>
      <c r="R71" s="1"/>
      <c r="W71" s="4"/>
      <c r="X71" s="4"/>
      <c r="Y71" s="4"/>
      <c r="Z71" s="4"/>
      <c r="AA71" s="4"/>
      <c r="AB71" s="4"/>
    </row>
    <row r="72" spans="1:32" x14ac:dyDescent="0.2">
      <c r="A72" s="1" t="s">
        <v>83</v>
      </c>
      <c r="B72" s="1" t="s">
        <v>63</v>
      </c>
      <c r="C72" s="1" t="s">
        <v>14</v>
      </c>
      <c r="D72" s="2">
        <v>0.26700000000000002</v>
      </c>
      <c r="E72" s="2">
        <v>1.7999999999999999E-2</v>
      </c>
      <c r="F72" s="2">
        <v>19</v>
      </c>
      <c r="G72" s="2">
        <v>2.24E-2</v>
      </c>
      <c r="H72" s="2">
        <v>1.5E-3</v>
      </c>
      <c r="I72" s="2">
        <v>28</v>
      </c>
      <c r="J72" s="2" t="s">
        <v>113</v>
      </c>
      <c r="K72" s="2">
        <v>6.9999999999999999E-4</v>
      </c>
      <c r="L72" s="2">
        <v>13</v>
      </c>
      <c r="M72" s="2">
        <v>0.27500000000000002</v>
      </c>
      <c r="N72" s="2">
        <v>0.01</v>
      </c>
      <c r="O72" s="1">
        <v>17</v>
      </c>
      <c r="Q72" s="1"/>
      <c r="R72" s="1"/>
    </row>
    <row r="73" spans="1:32" x14ac:dyDescent="0.2">
      <c r="A73" s="1" t="s">
        <v>52</v>
      </c>
      <c r="B73" s="1" t="s">
        <v>63</v>
      </c>
      <c r="C73" s="1" t="s">
        <v>14</v>
      </c>
      <c r="D73" s="2">
        <v>10.59</v>
      </c>
      <c r="E73" s="2">
        <v>0.17</v>
      </c>
      <c r="F73" s="2">
        <v>74</v>
      </c>
      <c r="G73" s="2">
        <v>1.653</v>
      </c>
      <c r="H73" s="2">
        <v>3.7999999999999999E-2</v>
      </c>
      <c r="I73" s="2">
        <v>100</v>
      </c>
      <c r="J73" s="2">
        <v>3.0369999999999999</v>
      </c>
      <c r="K73" s="2">
        <v>4.9000000000000002E-2</v>
      </c>
      <c r="L73" s="2">
        <v>76</v>
      </c>
      <c r="M73" s="5">
        <v>13.14</v>
      </c>
      <c r="N73" s="5">
        <v>0.15</v>
      </c>
      <c r="O73" s="5">
        <v>42</v>
      </c>
      <c r="Q73" s="1"/>
      <c r="R73" s="1"/>
      <c r="W73" s="4"/>
      <c r="X73" s="4"/>
      <c r="Y73" s="4"/>
      <c r="Z73" s="4"/>
      <c r="AA73" s="4"/>
      <c r="AB73" s="4"/>
    </row>
    <row r="74" spans="1:32" x14ac:dyDescent="0.2">
      <c r="A74" s="1" t="s">
        <v>20</v>
      </c>
      <c r="B74" s="1" t="s">
        <v>63</v>
      </c>
      <c r="C74" s="1" t="s">
        <v>14</v>
      </c>
      <c r="D74" s="2">
        <v>0.05</v>
      </c>
      <c r="E74" s="2">
        <v>1.4999999999999999E-2</v>
      </c>
      <c r="F74" s="2">
        <v>8</v>
      </c>
      <c r="G74" s="2" t="s">
        <v>100</v>
      </c>
      <c r="H74" s="2">
        <v>4.3E-3</v>
      </c>
      <c r="I74" s="2">
        <v>12</v>
      </c>
      <c r="J74" s="1">
        <v>5.1000000000000004E-3</v>
      </c>
      <c r="K74" s="1">
        <v>1.4E-3</v>
      </c>
      <c r="L74" s="1">
        <v>4</v>
      </c>
      <c r="M74" s="5">
        <v>5.1999999999999998E-2</v>
      </c>
      <c r="N74" s="5">
        <v>7.9000000000000008E-3</v>
      </c>
      <c r="O74" s="5">
        <v>9</v>
      </c>
      <c r="Q74" s="1"/>
      <c r="R74" s="1"/>
      <c r="S74" s="4"/>
      <c r="W74" s="4"/>
      <c r="X74" s="4"/>
      <c r="Y74" s="4"/>
      <c r="Z74" s="4"/>
      <c r="AA74" s="4"/>
      <c r="AB74" s="4"/>
    </row>
    <row r="75" spans="1:32" x14ac:dyDescent="0.2">
      <c r="A75" s="1" t="s">
        <v>81</v>
      </c>
      <c r="B75" s="1" t="s">
        <v>63</v>
      </c>
      <c r="C75" s="1" t="s">
        <v>14</v>
      </c>
      <c r="D75" s="2">
        <v>5.8280000000000003</v>
      </c>
      <c r="E75" s="2">
        <v>0.05</v>
      </c>
      <c r="F75" s="2" t="s">
        <v>82</v>
      </c>
      <c r="G75" s="2">
        <v>1.224</v>
      </c>
      <c r="H75" s="2">
        <v>1.6E-2</v>
      </c>
      <c r="I75" s="2">
        <v>124</v>
      </c>
      <c r="J75" s="2">
        <v>3.2800000000000003E-2</v>
      </c>
      <c r="K75" s="2">
        <v>1.5E-3</v>
      </c>
      <c r="L75" s="2">
        <v>92</v>
      </c>
      <c r="M75" s="2">
        <v>6.1740000000000004</v>
      </c>
      <c r="N75" s="2">
        <v>6.3E-2</v>
      </c>
      <c r="O75" s="1">
        <v>47</v>
      </c>
      <c r="Q75" s="1"/>
      <c r="R75" s="1"/>
    </row>
    <row r="76" spans="1:32" x14ac:dyDescent="0.2">
      <c r="A76" s="1" t="s">
        <v>58</v>
      </c>
      <c r="B76" s="1" t="s">
        <v>63</v>
      </c>
      <c r="C76" s="1" t="s">
        <v>14</v>
      </c>
      <c r="D76" s="2">
        <v>1.6830000000000001</v>
      </c>
      <c r="E76" s="2">
        <v>1.7000000000000001E-2</v>
      </c>
      <c r="F76" s="2" t="s">
        <v>86</v>
      </c>
      <c r="G76" s="2">
        <v>0.41199999999999998</v>
      </c>
      <c r="H76" s="2">
        <v>3.5000000000000003E-2</v>
      </c>
      <c r="I76" s="2" t="s">
        <v>97</v>
      </c>
      <c r="J76" s="2">
        <v>1.051E-2</v>
      </c>
      <c r="K76" s="2">
        <v>4.0999999999999999E-4</v>
      </c>
      <c r="L76" s="2">
        <v>81</v>
      </c>
      <c r="M76" s="2">
        <v>1.885</v>
      </c>
      <c r="N76" s="2">
        <v>1.4999999999999999E-2</v>
      </c>
      <c r="O76" s="1">
        <v>46</v>
      </c>
      <c r="Q76" s="1"/>
      <c r="R76" s="1"/>
    </row>
    <row r="77" spans="1:32" x14ac:dyDescent="0.2">
      <c r="Q77" s="1"/>
      <c r="R77" s="1"/>
    </row>
    <row r="78" spans="1:32" x14ac:dyDescent="0.2">
      <c r="Q78" s="1"/>
      <c r="R78" s="1"/>
    </row>
    <row r="79" spans="1:32" x14ac:dyDescent="0.2">
      <c r="Q79" s="1"/>
      <c r="R79" s="1"/>
    </row>
    <row r="80" spans="1:32" x14ac:dyDescent="0.2">
      <c r="Q80" s="1"/>
      <c r="R80" s="1"/>
    </row>
    <row r="81" spans="17:18" x14ac:dyDescent="0.2">
      <c r="Q81" s="1"/>
      <c r="R81" s="1"/>
    </row>
    <row r="82" spans="17:18" x14ac:dyDescent="0.2">
      <c r="Q82" s="1"/>
      <c r="R8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opLeftCell="A28" workbookViewId="0">
      <selection activeCell="A61" sqref="A61:XFD61"/>
    </sheetView>
  </sheetViews>
  <sheetFormatPr defaultRowHeight="12" x14ac:dyDescent="0.2"/>
  <cols>
    <col min="22" max="22" width="9.33203125" style="14"/>
  </cols>
  <sheetData>
    <row r="1" spans="1:32" x14ac:dyDescent="0.2">
      <c r="A1" t="s">
        <v>296</v>
      </c>
      <c r="B1" s="10" t="s">
        <v>297</v>
      </c>
      <c r="C1" t="s">
        <v>297</v>
      </c>
      <c r="D1" t="s">
        <v>297</v>
      </c>
      <c r="E1" t="s">
        <v>297</v>
      </c>
      <c r="F1" t="s">
        <v>297</v>
      </c>
      <c r="G1" t="s">
        <v>297</v>
      </c>
      <c r="H1" t="s">
        <v>297</v>
      </c>
      <c r="I1" t="s">
        <v>297</v>
      </c>
      <c r="J1" t="s">
        <v>297</v>
      </c>
      <c r="K1" t="s">
        <v>297</v>
      </c>
      <c r="L1" t="s">
        <v>297</v>
      </c>
      <c r="M1" t="s">
        <v>297</v>
      </c>
      <c r="N1" t="s">
        <v>297</v>
      </c>
      <c r="O1" t="s">
        <v>297</v>
      </c>
      <c r="P1" t="s">
        <v>297</v>
      </c>
      <c r="Q1" t="s">
        <v>297</v>
      </c>
      <c r="R1" t="s">
        <v>297</v>
      </c>
      <c r="S1" t="s">
        <v>297</v>
      </c>
      <c r="T1" t="s">
        <v>297</v>
      </c>
      <c r="U1" t="s">
        <v>297</v>
      </c>
      <c r="V1" s="14" t="s">
        <v>297</v>
      </c>
      <c r="W1" t="s">
        <v>297</v>
      </c>
      <c r="X1" t="s">
        <v>297</v>
      </c>
    </row>
    <row r="2" spans="1:32" x14ac:dyDescent="0.2">
      <c r="A2" t="s">
        <v>298</v>
      </c>
      <c r="B2" s="10"/>
    </row>
    <row r="3" spans="1:32" x14ac:dyDescent="0.2">
      <c r="A3" t="s">
        <v>120</v>
      </c>
      <c r="B3" s="10" t="s">
        <v>299</v>
      </c>
      <c r="C3" t="s">
        <v>299</v>
      </c>
      <c r="D3" t="s">
        <v>299</v>
      </c>
      <c r="E3" t="s">
        <v>299</v>
      </c>
      <c r="F3" t="s">
        <v>299</v>
      </c>
      <c r="G3" t="s">
        <v>299</v>
      </c>
      <c r="H3" t="s">
        <v>299</v>
      </c>
      <c r="I3" t="s">
        <v>299</v>
      </c>
      <c r="J3" t="s">
        <v>299</v>
      </c>
      <c r="K3" t="s">
        <v>299</v>
      </c>
      <c r="L3" t="s">
        <v>299</v>
      </c>
      <c r="M3" t="s">
        <v>299</v>
      </c>
      <c r="N3" t="s">
        <v>299</v>
      </c>
      <c r="O3" t="s">
        <v>299</v>
      </c>
      <c r="P3" t="s">
        <v>299</v>
      </c>
      <c r="Q3" t="s">
        <v>299</v>
      </c>
      <c r="R3" t="s">
        <v>299</v>
      </c>
      <c r="S3" t="s">
        <v>299</v>
      </c>
      <c r="T3" t="s">
        <v>299</v>
      </c>
      <c r="U3" t="s">
        <v>299</v>
      </c>
      <c r="V3" s="14" t="s">
        <v>299</v>
      </c>
      <c r="W3" t="s">
        <v>299</v>
      </c>
      <c r="X3" t="s">
        <v>299</v>
      </c>
    </row>
    <row r="4" spans="1:32" x14ac:dyDescent="0.2">
      <c r="A4" t="s">
        <v>122</v>
      </c>
      <c r="B4" s="10" t="s">
        <v>123</v>
      </c>
      <c r="C4" t="s">
        <v>123</v>
      </c>
      <c r="D4" t="s">
        <v>123</v>
      </c>
      <c r="E4" t="s">
        <v>123</v>
      </c>
      <c r="F4" t="s">
        <v>123</v>
      </c>
      <c r="G4" t="s">
        <v>123</v>
      </c>
      <c r="H4" t="s">
        <v>123</v>
      </c>
      <c r="I4" t="s">
        <v>123</v>
      </c>
      <c r="J4" t="s">
        <v>123</v>
      </c>
      <c r="K4" t="s">
        <v>123</v>
      </c>
      <c r="L4" t="s">
        <v>123</v>
      </c>
      <c r="M4" t="s">
        <v>123</v>
      </c>
      <c r="N4" t="s">
        <v>123</v>
      </c>
      <c r="O4" t="s">
        <v>123</v>
      </c>
      <c r="P4" t="s">
        <v>123</v>
      </c>
      <c r="Q4" t="s">
        <v>123</v>
      </c>
      <c r="R4" t="s">
        <v>123</v>
      </c>
      <c r="S4" t="s">
        <v>123</v>
      </c>
      <c r="T4" t="s">
        <v>123</v>
      </c>
      <c r="U4" t="s">
        <v>123</v>
      </c>
      <c r="V4" s="14" t="s">
        <v>123</v>
      </c>
      <c r="W4" t="s">
        <v>123</v>
      </c>
      <c r="X4" t="s">
        <v>123</v>
      </c>
    </row>
    <row r="5" spans="1:32" x14ac:dyDescent="0.2">
      <c r="A5" t="s">
        <v>124</v>
      </c>
      <c r="B5" s="10"/>
    </row>
    <row r="6" spans="1:32" x14ac:dyDescent="0.2">
      <c r="B6" s="10"/>
    </row>
    <row r="7" spans="1:32" x14ac:dyDescent="0.2">
      <c r="A7" t="s">
        <v>127</v>
      </c>
      <c r="B7" s="10" t="s">
        <v>128</v>
      </c>
      <c r="C7" t="s">
        <v>300</v>
      </c>
      <c r="D7" t="s">
        <v>300</v>
      </c>
      <c r="E7" t="s">
        <v>130</v>
      </c>
      <c r="F7" t="s">
        <v>130</v>
      </c>
      <c r="G7" t="s">
        <v>131</v>
      </c>
      <c r="H7" t="s">
        <v>131</v>
      </c>
      <c r="I7" t="s">
        <v>301</v>
      </c>
      <c r="J7" t="s">
        <v>302</v>
      </c>
      <c r="K7" t="s">
        <v>302</v>
      </c>
      <c r="L7" t="s">
        <v>303</v>
      </c>
      <c r="M7" t="s">
        <v>303</v>
      </c>
      <c r="N7" t="s">
        <v>304</v>
      </c>
      <c r="O7" t="s">
        <v>305</v>
      </c>
      <c r="P7" t="s">
        <v>306</v>
      </c>
      <c r="Q7" t="s">
        <v>307</v>
      </c>
      <c r="R7" t="s">
        <v>308</v>
      </c>
      <c r="S7" t="s">
        <v>309</v>
      </c>
      <c r="T7" t="s">
        <v>310</v>
      </c>
      <c r="U7" t="s">
        <v>311</v>
      </c>
      <c r="V7" s="14" t="s">
        <v>312</v>
      </c>
      <c r="W7" t="s">
        <v>312</v>
      </c>
      <c r="X7" t="s">
        <v>312</v>
      </c>
    </row>
    <row r="8" spans="1:32" x14ac:dyDescent="0.2">
      <c r="A8" t="s">
        <v>145</v>
      </c>
      <c r="B8" s="10" t="s">
        <v>146</v>
      </c>
      <c r="C8" t="s">
        <v>146</v>
      </c>
      <c r="D8" t="s">
        <v>146</v>
      </c>
      <c r="E8" t="s">
        <v>148</v>
      </c>
      <c r="F8" t="s">
        <v>148</v>
      </c>
      <c r="G8" t="s">
        <v>149</v>
      </c>
      <c r="H8" t="s">
        <v>149</v>
      </c>
      <c r="I8" t="s">
        <v>313</v>
      </c>
      <c r="J8" t="s">
        <v>314</v>
      </c>
      <c r="K8" t="s">
        <v>314</v>
      </c>
      <c r="L8" t="s">
        <v>315</v>
      </c>
      <c r="M8" t="s">
        <v>315</v>
      </c>
      <c r="N8" t="s">
        <v>157</v>
      </c>
      <c r="O8" t="s">
        <v>316</v>
      </c>
      <c r="P8" t="s">
        <v>317</v>
      </c>
      <c r="Q8" t="s">
        <v>318</v>
      </c>
      <c r="R8" t="s">
        <v>319</v>
      </c>
      <c r="S8" t="s">
        <v>318</v>
      </c>
      <c r="T8" t="s">
        <v>320</v>
      </c>
      <c r="U8" t="s">
        <v>321</v>
      </c>
      <c r="V8" s="14" t="s">
        <v>157</v>
      </c>
      <c r="W8" t="s">
        <v>157</v>
      </c>
      <c r="X8" t="s">
        <v>157</v>
      </c>
    </row>
    <row r="9" spans="1:32" x14ac:dyDescent="0.2">
      <c r="A9" t="s">
        <v>163</v>
      </c>
      <c r="B9" s="10">
        <v>1994</v>
      </c>
      <c r="C9">
        <v>1995</v>
      </c>
      <c r="D9">
        <v>1995</v>
      </c>
      <c r="E9">
        <v>1996</v>
      </c>
      <c r="F9">
        <v>1996</v>
      </c>
      <c r="G9">
        <v>1996</v>
      </c>
      <c r="H9">
        <v>1996</v>
      </c>
      <c r="I9">
        <v>1997</v>
      </c>
      <c r="J9">
        <v>2001</v>
      </c>
      <c r="K9">
        <v>2001</v>
      </c>
      <c r="L9">
        <v>2002</v>
      </c>
      <c r="M9">
        <v>2002</v>
      </c>
      <c r="N9">
        <v>2003</v>
      </c>
      <c r="O9">
        <v>2004</v>
      </c>
      <c r="P9">
        <v>2005</v>
      </c>
      <c r="Q9">
        <v>2009</v>
      </c>
      <c r="R9">
        <v>2010</v>
      </c>
      <c r="S9">
        <v>2011</v>
      </c>
      <c r="T9">
        <v>2011</v>
      </c>
      <c r="U9">
        <v>2013</v>
      </c>
      <c r="V9" s="14">
        <v>2014</v>
      </c>
      <c r="W9">
        <v>2014</v>
      </c>
      <c r="X9">
        <v>2014</v>
      </c>
    </row>
    <row r="10" spans="1:32" x14ac:dyDescent="0.2">
      <c r="A10" t="s">
        <v>164</v>
      </c>
      <c r="B10" s="10" t="s">
        <v>165</v>
      </c>
      <c r="C10" t="s">
        <v>322</v>
      </c>
      <c r="D10" t="s">
        <v>322</v>
      </c>
      <c r="E10" t="s">
        <v>167</v>
      </c>
      <c r="F10" t="s">
        <v>167</v>
      </c>
      <c r="G10" t="s">
        <v>168</v>
      </c>
      <c r="H10" t="s">
        <v>168</v>
      </c>
      <c r="I10" t="s">
        <v>323</v>
      </c>
      <c r="J10" t="s">
        <v>324</v>
      </c>
      <c r="K10" t="s">
        <v>324</v>
      </c>
      <c r="L10" t="s">
        <v>174</v>
      </c>
      <c r="M10" t="s">
        <v>174</v>
      </c>
      <c r="N10" t="s">
        <v>325</v>
      </c>
      <c r="O10" t="s">
        <v>326</v>
      </c>
      <c r="P10" t="s">
        <v>327</v>
      </c>
      <c r="Q10" t="s">
        <v>328</v>
      </c>
      <c r="R10" t="s">
        <v>329</v>
      </c>
      <c r="S10" t="s">
        <v>330</v>
      </c>
      <c r="T10" t="s">
        <v>331</v>
      </c>
      <c r="U10" t="s">
        <v>331</v>
      </c>
      <c r="V10" s="14" t="s">
        <v>332</v>
      </c>
      <c r="W10" t="s">
        <v>333</v>
      </c>
      <c r="X10" t="s">
        <v>333</v>
      </c>
    </row>
    <row r="11" spans="1:32" x14ac:dyDescent="0.2">
      <c r="B11" s="10" t="s">
        <v>181</v>
      </c>
      <c r="C11" t="s">
        <v>334</v>
      </c>
      <c r="D11" t="s">
        <v>334</v>
      </c>
      <c r="E11" t="s">
        <v>183</v>
      </c>
      <c r="F11" t="s">
        <v>183</v>
      </c>
      <c r="G11" t="s">
        <v>184</v>
      </c>
      <c r="H11" t="s">
        <v>184</v>
      </c>
      <c r="I11" t="s">
        <v>335</v>
      </c>
      <c r="J11" t="s">
        <v>336</v>
      </c>
      <c r="K11" t="s">
        <v>336</v>
      </c>
      <c r="L11" t="s">
        <v>337</v>
      </c>
      <c r="M11" t="s">
        <v>337</v>
      </c>
      <c r="N11" t="s">
        <v>338</v>
      </c>
      <c r="O11" t="s">
        <v>339</v>
      </c>
      <c r="P11" t="s">
        <v>340</v>
      </c>
      <c r="Q11" t="s">
        <v>341</v>
      </c>
      <c r="R11" t="s">
        <v>342</v>
      </c>
      <c r="S11" t="s">
        <v>343</v>
      </c>
      <c r="T11" t="s">
        <v>344</v>
      </c>
      <c r="U11" t="s">
        <v>345</v>
      </c>
      <c r="V11" s="14" t="s">
        <v>346</v>
      </c>
      <c r="W11" t="s">
        <v>346</v>
      </c>
      <c r="X11" t="s">
        <v>346</v>
      </c>
    </row>
    <row r="12" spans="1:32" x14ac:dyDescent="0.2">
      <c r="B12" s="10"/>
      <c r="O12">
        <v>13084</v>
      </c>
      <c r="P12">
        <v>8528</v>
      </c>
      <c r="Q12">
        <v>12871</v>
      </c>
      <c r="R12">
        <v>14088</v>
      </c>
      <c r="T12">
        <v>15430</v>
      </c>
      <c r="U12">
        <v>18023</v>
      </c>
      <c r="V12" s="14">
        <v>18576</v>
      </c>
      <c r="W12">
        <v>18576</v>
      </c>
      <c r="X12">
        <v>18576</v>
      </c>
    </row>
    <row r="13" spans="1:32" x14ac:dyDescent="0.2">
      <c r="B13" s="10"/>
      <c r="D13" t="s">
        <v>347</v>
      </c>
      <c r="E13" t="s">
        <v>199</v>
      </c>
      <c r="F13" t="s">
        <v>200</v>
      </c>
      <c r="J13" t="s">
        <v>348</v>
      </c>
      <c r="K13" t="s">
        <v>349</v>
      </c>
      <c r="L13" t="s">
        <v>350</v>
      </c>
      <c r="M13" t="s">
        <v>351</v>
      </c>
    </row>
    <row r="14" spans="1:32" x14ac:dyDescent="0.2">
      <c r="A14" t="s">
        <v>203</v>
      </c>
      <c r="B14" s="10" t="s">
        <v>204</v>
      </c>
      <c r="C14" t="s">
        <v>205</v>
      </c>
      <c r="D14" t="s">
        <v>205</v>
      </c>
      <c r="E14" t="s">
        <v>205</v>
      </c>
      <c r="F14" t="s">
        <v>205</v>
      </c>
      <c r="G14" t="s">
        <v>205</v>
      </c>
      <c r="H14" t="s">
        <v>205</v>
      </c>
      <c r="I14" t="s">
        <v>205</v>
      </c>
      <c r="J14" t="s">
        <v>205</v>
      </c>
      <c r="K14" t="s">
        <v>205</v>
      </c>
      <c r="L14" t="s">
        <v>205</v>
      </c>
      <c r="M14" t="s">
        <v>205</v>
      </c>
      <c r="N14" t="s">
        <v>205</v>
      </c>
      <c r="O14" t="s">
        <v>205</v>
      </c>
      <c r="P14" t="s">
        <v>205</v>
      </c>
      <c r="Q14" t="s">
        <v>205</v>
      </c>
      <c r="R14" t="s">
        <v>205</v>
      </c>
      <c r="S14" t="s">
        <v>205</v>
      </c>
      <c r="T14" t="s">
        <v>205</v>
      </c>
      <c r="U14" t="s">
        <v>205</v>
      </c>
      <c r="V14" s="14" t="s">
        <v>205</v>
      </c>
      <c r="W14" t="s">
        <v>205</v>
      </c>
      <c r="X14" t="s">
        <v>205</v>
      </c>
    </row>
    <row r="15" spans="1:32" x14ac:dyDescent="0.2">
      <c r="A15" t="s">
        <v>206</v>
      </c>
      <c r="B15" s="10"/>
      <c r="C15" t="s">
        <v>211</v>
      </c>
      <c r="D15" t="s">
        <v>211</v>
      </c>
      <c r="E15" t="s">
        <v>207</v>
      </c>
      <c r="F15" t="s">
        <v>207</v>
      </c>
      <c r="G15" t="s">
        <v>208</v>
      </c>
      <c r="H15" t="s">
        <v>209</v>
      </c>
      <c r="I15" t="s">
        <v>352</v>
      </c>
      <c r="J15" t="s">
        <v>217</v>
      </c>
      <c r="K15" t="s">
        <v>217</v>
      </c>
      <c r="L15" t="s">
        <v>208</v>
      </c>
      <c r="M15" t="s">
        <v>208</v>
      </c>
      <c r="N15" t="s">
        <v>353</v>
      </c>
      <c r="O15" t="s">
        <v>354</v>
      </c>
      <c r="P15" t="s">
        <v>207</v>
      </c>
      <c r="Q15" t="s">
        <v>355</v>
      </c>
      <c r="R15" t="s">
        <v>211</v>
      </c>
      <c r="S15" t="s">
        <v>216</v>
      </c>
      <c r="T15" t="s">
        <v>211</v>
      </c>
      <c r="U15" t="s">
        <v>211</v>
      </c>
      <c r="V15" s="14" t="s">
        <v>207</v>
      </c>
      <c r="W15" t="s">
        <v>356</v>
      </c>
      <c r="X15" t="s">
        <v>211</v>
      </c>
      <c r="Y15" t="s">
        <v>59</v>
      </c>
      <c r="Z15" t="s">
        <v>218</v>
      </c>
      <c r="AA15" t="s">
        <v>219</v>
      </c>
      <c r="AB15" t="s">
        <v>220</v>
      </c>
      <c r="AC15" t="s">
        <v>221</v>
      </c>
      <c r="AD15" t="s">
        <v>222</v>
      </c>
      <c r="AE15" t="s">
        <v>223</v>
      </c>
      <c r="AF15" s="10"/>
    </row>
    <row r="16" spans="1:32" x14ac:dyDescent="0.2">
      <c r="A16" t="s">
        <v>226</v>
      </c>
      <c r="B16" s="10">
        <v>2.16</v>
      </c>
      <c r="L16">
        <v>2.0499999999999998</v>
      </c>
      <c r="M16">
        <v>2.0499999999999998</v>
      </c>
      <c r="Q16">
        <v>2.02</v>
      </c>
      <c r="V16" s="14">
        <v>2.16</v>
      </c>
      <c r="W16">
        <v>2.1</v>
      </c>
      <c r="Y16">
        <f>COUNT(C16:X16)</f>
        <v>5</v>
      </c>
      <c r="Z16">
        <f>MIN(C16:X16)</f>
        <v>2.02</v>
      </c>
      <c r="AA16">
        <f>MAX(C16:X16)</f>
        <v>2.16</v>
      </c>
      <c r="AB16" s="7">
        <f>AVERAGE(C16:X16)</f>
        <v>2.0759999999999996</v>
      </c>
      <c r="AC16" s="7">
        <f>MEDIAN(C16:X16)</f>
        <v>2.0499999999999998</v>
      </c>
      <c r="AD16" s="12">
        <f>ABS((AB16-AC16)/AB16)</f>
        <v>1.2524084778419944E-2</v>
      </c>
      <c r="AE16" s="12">
        <f>ABS((B16-AB16)/B16)</f>
        <v>3.8888888888889125E-2</v>
      </c>
      <c r="AF16" s="15">
        <f>AVERAGE(B16,AB16)</f>
        <v>2.1179999999999999</v>
      </c>
    </row>
    <row r="17" spans="1:32" x14ac:dyDescent="0.2">
      <c r="A17" t="s">
        <v>227</v>
      </c>
      <c r="B17" s="10">
        <v>8.4600000000000009</v>
      </c>
      <c r="V17" s="14">
        <v>8.57</v>
      </c>
      <c r="W17">
        <v>8.61</v>
      </c>
      <c r="Y17">
        <f t="shared" ref="Y17:Y71" si="0">COUNT(C17:X17)</f>
        <v>2</v>
      </c>
      <c r="Z17">
        <f t="shared" ref="Z17:Z71" si="1">MIN(C17:X17)</f>
        <v>8.57</v>
      </c>
      <c r="AA17">
        <f t="shared" ref="AA17:AA71" si="2">MAX(C17:X17)</f>
        <v>8.61</v>
      </c>
      <c r="AB17" s="7">
        <f t="shared" ref="AB17:AB71" si="3">AVERAGE(C17:X17)</f>
        <v>8.59</v>
      </c>
      <c r="AC17" s="7">
        <f t="shared" ref="AC17:AC71" si="4">MEDIAN(C17:X17)</f>
        <v>8.59</v>
      </c>
      <c r="AD17" s="12">
        <f t="shared" ref="AD17:AD71" si="5">ABS((AB17-AC17)/AB17)</f>
        <v>0</v>
      </c>
      <c r="AE17" s="12">
        <f t="shared" ref="AE17:AE71" si="6">ABS((B17-AB17)/B17)</f>
        <v>1.5366430260047163E-2</v>
      </c>
      <c r="AF17" s="15">
        <f>B17</f>
        <v>8.4600000000000009</v>
      </c>
    </row>
    <row r="18" spans="1:32" x14ac:dyDescent="0.2">
      <c r="A18" t="s">
        <v>228</v>
      </c>
      <c r="B18" s="10">
        <v>17.350000000000001</v>
      </c>
      <c r="Q18">
        <v>17.18</v>
      </c>
      <c r="V18" s="14">
        <v>17.440000000000001</v>
      </c>
      <c r="W18">
        <v>17.38</v>
      </c>
      <c r="Y18">
        <f t="shared" si="0"/>
        <v>3</v>
      </c>
      <c r="Z18">
        <f t="shared" si="1"/>
        <v>17.18</v>
      </c>
      <c r="AA18">
        <f t="shared" si="2"/>
        <v>17.440000000000001</v>
      </c>
      <c r="AB18" s="7">
        <f t="shared" si="3"/>
        <v>17.333333333333332</v>
      </c>
      <c r="AC18" s="7">
        <f t="shared" si="4"/>
        <v>17.38</v>
      </c>
      <c r="AD18" s="12">
        <f t="shared" si="5"/>
        <v>2.6923076923077035E-3</v>
      </c>
      <c r="AE18" s="12">
        <f t="shared" si="6"/>
        <v>9.6061479346796954E-4</v>
      </c>
      <c r="AF18" s="15">
        <f t="shared" ref="AF18:AF71" si="7">AVERAGE(B18,AB18)</f>
        <v>17.341666666666669</v>
      </c>
    </row>
    <row r="19" spans="1:32" x14ac:dyDescent="0.2">
      <c r="A19" t="s">
        <v>229</v>
      </c>
      <c r="B19" s="10">
        <v>48.35</v>
      </c>
      <c r="Q19">
        <v>47.99</v>
      </c>
      <c r="V19" s="14">
        <v>47.74</v>
      </c>
      <c r="W19">
        <v>48.04</v>
      </c>
      <c r="Y19">
        <f t="shared" si="0"/>
        <v>3</v>
      </c>
      <c r="Z19">
        <f t="shared" si="1"/>
        <v>47.74</v>
      </c>
      <c r="AA19">
        <f t="shared" si="2"/>
        <v>48.04</v>
      </c>
      <c r="AB19" s="7">
        <f t="shared" si="3"/>
        <v>47.923333333333339</v>
      </c>
      <c r="AC19" s="7">
        <f t="shared" si="4"/>
        <v>47.99</v>
      </c>
      <c r="AD19" s="12">
        <f t="shared" si="5"/>
        <v>1.3911108019752981E-3</v>
      </c>
      <c r="AE19" s="12">
        <f t="shared" si="6"/>
        <v>8.8245432609444108E-3</v>
      </c>
      <c r="AF19" s="15">
        <f>AVERAGE(B19,AB19)</f>
        <v>48.13666666666667</v>
      </c>
    </row>
    <row r="20" spans="1:32" x14ac:dyDescent="0.2">
      <c r="A20" t="s">
        <v>230</v>
      </c>
      <c r="B20" s="10">
        <v>0.13300000000000001</v>
      </c>
      <c r="Q20">
        <v>0.13300000000000001</v>
      </c>
      <c r="V20" s="14">
        <v>0.14000000000000001</v>
      </c>
      <c r="W20">
        <v>0.13</v>
      </c>
      <c r="Y20">
        <f t="shared" si="0"/>
        <v>3</v>
      </c>
      <c r="Z20">
        <f t="shared" si="1"/>
        <v>0.13</v>
      </c>
      <c r="AA20">
        <f t="shared" si="2"/>
        <v>0.14000000000000001</v>
      </c>
      <c r="AB20" s="7">
        <f t="shared" si="3"/>
        <v>0.13433333333333333</v>
      </c>
      <c r="AC20" s="7">
        <f t="shared" si="4"/>
        <v>0.13300000000000001</v>
      </c>
      <c r="AD20" s="12">
        <f t="shared" si="5"/>
        <v>9.9255583126550261E-3</v>
      </c>
      <c r="AE20" s="12">
        <f t="shared" si="6"/>
        <v>1.0025062656641543E-2</v>
      </c>
      <c r="AF20" s="15">
        <f>B20</f>
        <v>0.13300000000000001</v>
      </c>
    </row>
    <row r="21" spans="1:32" x14ac:dyDescent="0.2">
      <c r="A21" t="s">
        <v>231</v>
      </c>
      <c r="B21" s="10">
        <v>0.19</v>
      </c>
      <c r="Q21">
        <v>0.19600000000000001</v>
      </c>
      <c r="V21" s="14">
        <v>0.19</v>
      </c>
      <c r="W21">
        <v>0.2</v>
      </c>
      <c r="Y21">
        <f t="shared" si="0"/>
        <v>3</v>
      </c>
      <c r="Z21">
        <f t="shared" si="1"/>
        <v>0.19</v>
      </c>
      <c r="AA21">
        <f t="shared" si="2"/>
        <v>0.2</v>
      </c>
      <c r="AB21" s="7">
        <f t="shared" si="3"/>
        <v>0.19533333333333336</v>
      </c>
      <c r="AC21" s="7">
        <f t="shared" si="4"/>
        <v>0.19600000000000001</v>
      </c>
      <c r="AD21" s="12">
        <f t="shared" si="5"/>
        <v>3.4129692832763582E-3</v>
      </c>
      <c r="AE21" s="12">
        <f t="shared" si="6"/>
        <v>2.8070175438596613E-2</v>
      </c>
      <c r="AF21" s="15">
        <f t="shared" si="7"/>
        <v>0.19266666666666668</v>
      </c>
    </row>
    <row r="22" spans="1:32" x14ac:dyDescent="0.2">
      <c r="A22" t="s">
        <v>232</v>
      </c>
      <c r="B22" s="10">
        <v>12.17</v>
      </c>
      <c r="V22" s="14">
        <v>12.16</v>
      </c>
      <c r="W22">
        <v>12.26</v>
      </c>
      <c r="Y22">
        <f t="shared" si="0"/>
        <v>2</v>
      </c>
      <c r="Z22">
        <f t="shared" si="1"/>
        <v>12.16</v>
      </c>
      <c r="AA22">
        <f t="shared" si="2"/>
        <v>12.26</v>
      </c>
      <c r="AB22" s="7">
        <f t="shared" si="3"/>
        <v>12.21</v>
      </c>
      <c r="AC22" s="7">
        <f t="shared" si="4"/>
        <v>12.21</v>
      </c>
      <c r="AD22" s="12">
        <f t="shared" si="5"/>
        <v>0</v>
      </c>
      <c r="AE22" s="12">
        <f t="shared" si="6"/>
        <v>3.2867707477404209E-3</v>
      </c>
      <c r="AF22" s="15">
        <f>B22</f>
        <v>12.17</v>
      </c>
    </row>
    <row r="23" spans="1:32" x14ac:dyDescent="0.2">
      <c r="A23" t="s">
        <v>233</v>
      </c>
      <c r="B23" s="10">
        <v>1.1679999999999999</v>
      </c>
      <c r="Q23">
        <v>1.1200000000000001</v>
      </c>
      <c r="V23" s="14">
        <v>1.17</v>
      </c>
      <c r="W23">
        <v>1.1399999999999999</v>
      </c>
      <c r="Y23">
        <f t="shared" si="0"/>
        <v>3</v>
      </c>
      <c r="Z23">
        <f t="shared" si="1"/>
        <v>1.1200000000000001</v>
      </c>
      <c r="AA23">
        <f t="shared" si="2"/>
        <v>1.17</v>
      </c>
      <c r="AB23" s="7">
        <f t="shared" si="3"/>
        <v>1.1433333333333333</v>
      </c>
      <c r="AC23" s="7">
        <f t="shared" si="4"/>
        <v>1.1399999999999999</v>
      </c>
      <c r="AD23" s="12">
        <f t="shared" si="5"/>
        <v>2.915451895043799E-3</v>
      </c>
      <c r="AE23" s="12">
        <f t="shared" si="6"/>
        <v>2.1118721461187172E-2</v>
      </c>
      <c r="AF23" s="15">
        <f t="shared" si="7"/>
        <v>1.1556666666666666</v>
      </c>
    </row>
    <row r="24" spans="1:32" x14ac:dyDescent="0.2">
      <c r="A24" t="s">
        <v>234</v>
      </c>
      <c r="B24" s="10">
        <v>0.16700000000000001</v>
      </c>
      <c r="Q24">
        <v>0.16700000000000001</v>
      </c>
      <c r="V24" s="14">
        <v>0.16300000000000001</v>
      </c>
      <c r="W24">
        <v>0.16500000000000001</v>
      </c>
      <c r="Y24">
        <f t="shared" si="0"/>
        <v>3</v>
      </c>
      <c r="Z24">
        <f t="shared" si="1"/>
        <v>0.16300000000000001</v>
      </c>
      <c r="AA24">
        <f t="shared" si="2"/>
        <v>0.16700000000000001</v>
      </c>
      <c r="AB24" s="7">
        <f t="shared" si="3"/>
        <v>0.16500000000000001</v>
      </c>
      <c r="AC24" s="7">
        <f t="shared" si="4"/>
        <v>0.16500000000000001</v>
      </c>
      <c r="AD24" s="12">
        <f t="shared" si="5"/>
        <v>0</v>
      </c>
      <c r="AE24" s="12">
        <f t="shared" si="6"/>
        <v>1.1976047904191626E-2</v>
      </c>
      <c r="AF24" s="15">
        <f t="shared" si="7"/>
        <v>0.16600000000000001</v>
      </c>
    </row>
    <row r="25" spans="1:32" x14ac:dyDescent="0.2">
      <c r="A25" t="s">
        <v>235</v>
      </c>
      <c r="B25" s="10">
        <v>10.34</v>
      </c>
      <c r="L25">
        <v>10.28</v>
      </c>
      <c r="M25">
        <v>10.08</v>
      </c>
      <c r="Q25">
        <v>10.029999999999999</v>
      </c>
      <c r="V25" s="14">
        <v>10.25</v>
      </c>
      <c r="W25">
        <v>10.3</v>
      </c>
      <c r="Y25">
        <f t="shared" si="0"/>
        <v>5</v>
      </c>
      <c r="Z25">
        <f t="shared" si="1"/>
        <v>10.029999999999999</v>
      </c>
      <c r="AA25">
        <f t="shared" si="2"/>
        <v>10.3</v>
      </c>
      <c r="AB25" s="7">
        <f t="shared" si="3"/>
        <v>10.187999999999999</v>
      </c>
      <c r="AC25" s="7">
        <f t="shared" si="4"/>
        <v>10.25</v>
      </c>
      <c r="AD25" s="12">
        <f t="shared" si="5"/>
        <v>6.0855908912447161E-3</v>
      </c>
      <c r="AE25" s="12">
        <f t="shared" si="6"/>
        <v>1.4700193423597779E-2</v>
      </c>
      <c r="AF25" s="15">
        <f t="shared" si="7"/>
        <v>10.263999999999999</v>
      </c>
    </row>
    <row r="26" spans="1:32" x14ac:dyDescent="0.2">
      <c r="A26" s="16" t="s">
        <v>357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v>7.57</v>
      </c>
      <c r="Q26" s="16">
        <v>7.42</v>
      </c>
      <c r="R26" s="16"/>
      <c r="S26" s="16">
        <v>7.52</v>
      </c>
      <c r="T26" s="16"/>
      <c r="U26" s="16"/>
      <c r="W26" s="16"/>
      <c r="X26" s="16"/>
      <c r="Y26" s="16">
        <f t="shared" si="0"/>
        <v>3</v>
      </c>
      <c r="Z26" s="16">
        <f t="shared" si="1"/>
        <v>7.42</v>
      </c>
      <c r="AA26" s="16">
        <f t="shared" si="2"/>
        <v>7.57</v>
      </c>
      <c r="AB26" s="18">
        <f t="shared" si="3"/>
        <v>7.503333333333333</v>
      </c>
      <c r="AC26" s="18">
        <f t="shared" si="4"/>
        <v>7.52</v>
      </c>
      <c r="AD26" s="19">
        <f t="shared" si="5"/>
        <v>2.2212350066636972E-3</v>
      </c>
      <c r="AE26" s="19" t="e">
        <f t="shared" si="6"/>
        <v>#DIV/0!</v>
      </c>
      <c r="AF26" s="20">
        <f t="shared" si="7"/>
        <v>7.503333333333333</v>
      </c>
    </row>
    <row r="27" spans="1:32" x14ac:dyDescent="0.2">
      <c r="A27" s="16" t="s">
        <v>358</v>
      </c>
      <c r="B27" s="17"/>
      <c r="C27" s="16"/>
      <c r="D27" s="16"/>
      <c r="E27" s="16"/>
      <c r="F27" s="16"/>
      <c r="G27" s="16"/>
      <c r="H27" s="16">
        <v>0.14000000000000001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W27" s="16"/>
      <c r="X27" s="16"/>
      <c r="Y27" s="16">
        <f t="shared" si="0"/>
        <v>1</v>
      </c>
      <c r="Z27" s="16">
        <f t="shared" si="1"/>
        <v>0.14000000000000001</v>
      </c>
      <c r="AA27" s="16">
        <f t="shared" si="2"/>
        <v>0.14000000000000001</v>
      </c>
      <c r="AB27" s="18">
        <f t="shared" si="3"/>
        <v>0.14000000000000001</v>
      </c>
      <c r="AC27" s="18">
        <f t="shared" si="4"/>
        <v>0.14000000000000001</v>
      </c>
      <c r="AD27" s="19">
        <f t="shared" si="5"/>
        <v>0</v>
      </c>
      <c r="AE27" s="19" t="e">
        <f t="shared" si="6"/>
        <v>#DIV/0!</v>
      </c>
      <c r="AF27" s="20">
        <f>AVERAGE(B27,AB27)</f>
        <v>0.14000000000000001</v>
      </c>
    </row>
    <row r="28" spans="1:32" x14ac:dyDescent="0.2">
      <c r="A28" t="s">
        <v>240</v>
      </c>
      <c r="B28" s="10"/>
      <c r="N28">
        <v>1.58</v>
      </c>
      <c r="Y28">
        <f t="shared" si="0"/>
        <v>1</v>
      </c>
      <c r="Z28">
        <f t="shared" si="1"/>
        <v>1.58</v>
      </c>
      <c r="AA28">
        <f t="shared" si="2"/>
        <v>1.58</v>
      </c>
      <c r="AB28" s="7">
        <f t="shared" si="3"/>
        <v>1.58</v>
      </c>
      <c r="AC28" s="7">
        <f t="shared" si="4"/>
        <v>1.58</v>
      </c>
      <c r="AD28" s="12">
        <f t="shared" si="5"/>
        <v>0</v>
      </c>
      <c r="AE28" s="12" t="e">
        <f t="shared" si="6"/>
        <v>#DIV/0!</v>
      </c>
      <c r="AF28" s="15">
        <f t="shared" si="7"/>
        <v>1.58</v>
      </c>
    </row>
    <row r="29" spans="1:32" x14ac:dyDescent="0.2">
      <c r="A29" t="s">
        <v>241</v>
      </c>
      <c r="B29" s="10">
        <v>1.4</v>
      </c>
      <c r="Y29">
        <f t="shared" si="0"/>
        <v>0</v>
      </c>
      <c r="Z29">
        <f t="shared" si="1"/>
        <v>0</v>
      </c>
      <c r="AA29">
        <f t="shared" si="2"/>
        <v>0</v>
      </c>
      <c r="AB29" s="7" t="e">
        <f t="shared" si="3"/>
        <v>#DIV/0!</v>
      </c>
      <c r="AC29" s="7" t="e">
        <f t="shared" si="4"/>
        <v>#NUM!</v>
      </c>
      <c r="AD29" s="12" t="e">
        <f t="shared" si="5"/>
        <v>#DIV/0!</v>
      </c>
      <c r="AE29" s="12" t="e">
        <f t="shared" si="6"/>
        <v>#DIV/0!</v>
      </c>
      <c r="AF29" s="15">
        <f>B29</f>
        <v>1.4</v>
      </c>
    </row>
    <row r="30" spans="1:32" x14ac:dyDescent="0.2">
      <c r="A30" t="s">
        <v>243</v>
      </c>
      <c r="B30" s="10">
        <v>200</v>
      </c>
      <c r="Y30">
        <f t="shared" si="0"/>
        <v>0</v>
      </c>
      <c r="Z30">
        <f t="shared" si="1"/>
        <v>0</v>
      </c>
      <c r="AA30">
        <f t="shared" si="2"/>
        <v>0</v>
      </c>
      <c r="AB30" s="7" t="e">
        <f t="shared" si="3"/>
        <v>#DIV/0!</v>
      </c>
      <c r="AC30" s="7" t="e">
        <f t="shared" si="4"/>
        <v>#NUM!</v>
      </c>
      <c r="AD30" s="12" t="e">
        <f t="shared" si="5"/>
        <v>#DIV/0!</v>
      </c>
      <c r="AE30" s="12" t="e">
        <f t="shared" si="6"/>
        <v>#DIV/0!</v>
      </c>
      <c r="AF30" s="15">
        <f t="shared" ref="AF30:AF31" si="8">B30</f>
        <v>200</v>
      </c>
    </row>
    <row r="31" spans="1:32" x14ac:dyDescent="0.2">
      <c r="A31" t="s">
        <v>245</v>
      </c>
      <c r="B31" s="10">
        <v>33.9</v>
      </c>
      <c r="Y31">
        <f t="shared" si="0"/>
        <v>0</v>
      </c>
      <c r="Z31">
        <f t="shared" si="1"/>
        <v>0</v>
      </c>
      <c r="AA31">
        <f t="shared" si="2"/>
        <v>0</v>
      </c>
      <c r="AB31" s="7" t="e">
        <f t="shared" si="3"/>
        <v>#DIV/0!</v>
      </c>
      <c r="AC31" s="7" t="e">
        <f t="shared" si="4"/>
        <v>#NUM!</v>
      </c>
      <c r="AD31" s="12" t="e">
        <f t="shared" si="5"/>
        <v>#DIV/0!</v>
      </c>
      <c r="AE31" s="12" t="e">
        <f t="shared" si="6"/>
        <v>#DIV/0!</v>
      </c>
      <c r="AF31" s="15">
        <f t="shared" si="8"/>
        <v>33.9</v>
      </c>
    </row>
    <row r="32" spans="1:32" x14ac:dyDescent="0.2">
      <c r="A32" t="s">
        <v>246</v>
      </c>
      <c r="B32" s="10">
        <v>38.1</v>
      </c>
      <c r="C32">
        <v>34</v>
      </c>
      <c r="G32">
        <v>37.1</v>
      </c>
      <c r="L32">
        <v>36.9</v>
      </c>
      <c r="M32">
        <v>37.36</v>
      </c>
      <c r="T32">
        <v>38</v>
      </c>
      <c r="U32">
        <v>37.700000000000003</v>
      </c>
      <c r="W32">
        <v>34</v>
      </c>
      <c r="X32">
        <v>35.5</v>
      </c>
      <c r="Y32">
        <f t="shared" si="0"/>
        <v>8</v>
      </c>
      <c r="Z32">
        <f t="shared" si="1"/>
        <v>34</v>
      </c>
      <c r="AA32">
        <f t="shared" si="2"/>
        <v>38</v>
      </c>
      <c r="AB32" s="21">
        <f>AVERAGE(G32:U32,X32)</f>
        <v>37.093333333333334</v>
      </c>
      <c r="AC32" s="21">
        <f t="shared" si="4"/>
        <v>37</v>
      </c>
      <c r="AD32" s="12">
        <f t="shared" si="5"/>
        <v>2.5161754133716852E-3</v>
      </c>
      <c r="AE32" s="12">
        <f t="shared" si="6"/>
        <v>2.6421697287839045E-2</v>
      </c>
      <c r="AF32" s="15">
        <f>AVERAGE(B32,AB32)</f>
        <v>37.596666666666664</v>
      </c>
    </row>
    <row r="33" spans="1:32" x14ac:dyDescent="0.2">
      <c r="A33" t="s">
        <v>247</v>
      </c>
      <c r="B33" s="10">
        <v>250</v>
      </c>
      <c r="C33">
        <v>240</v>
      </c>
      <c r="N33">
        <v>236</v>
      </c>
      <c r="T33">
        <v>252</v>
      </c>
      <c r="U33">
        <v>254</v>
      </c>
      <c r="V33" s="14">
        <v>216</v>
      </c>
      <c r="W33">
        <v>235</v>
      </c>
      <c r="X33">
        <v>244.4</v>
      </c>
      <c r="Y33">
        <f t="shared" si="0"/>
        <v>7</v>
      </c>
      <c r="Z33">
        <f t="shared" si="1"/>
        <v>216</v>
      </c>
      <c r="AA33">
        <f t="shared" si="2"/>
        <v>254</v>
      </c>
      <c r="AB33" s="21">
        <f>AVERAGE(C33:U33,W33:X33)</f>
        <v>243.56666666666669</v>
      </c>
      <c r="AC33" s="21">
        <f t="shared" si="4"/>
        <v>240</v>
      </c>
      <c r="AD33" s="12">
        <f t="shared" si="5"/>
        <v>1.4643492541398758E-2</v>
      </c>
      <c r="AE33" s="12">
        <f t="shared" si="6"/>
        <v>2.5733333333333233E-2</v>
      </c>
      <c r="AF33" s="15">
        <f>AVERAGE(B33,AB33)</f>
        <v>246.78333333333336</v>
      </c>
    </row>
    <row r="34" spans="1:32" x14ac:dyDescent="0.2">
      <c r="A34" t="s">
        <v>248</v>
      </c>
      <c r="B34" s="10">
        <v>332</v>
      </c>
      <c r="C34">
        <v>298</v>
      </c>
      <c r="G34">
        <v>329</v>
      </c>
      <c r="L34">
        <v>304</v>
      </c>
      <c r="M34">
        <v>304</v>
      </c>
      <c r="N34">
        <v>367</v>
      </c>
      <c r="T34">
        <v>333.1</v>
      </c>
      <c r="U34">
        <v>328</v>
      </c>
      <c r="V34" s="14">
        <v>294</v>
      </c>
      <c r="W34">
        <v>298</v>
      </c>
      <c r="X34">
        <v>305.7</v>
      </c>
      <c r="Y34">
        <f t="shared" si="0"/>
        <v>10</v>
      </c>
      <c r="Z34">
        <f t="shared" si="1"/>
        <v>294</v>
      </c>
      <c r="AA34">
        <f t="shared" si="2"/>
        <v>367</v>
      </c>
      <c r="AB34" s="21">
        <f t="shared" si="3"/>
        <v>316.08</v>
      </c>
      <c r="AC34" s="21">
        <f t="shared" si="4"/>
        <v>304.85000000000002</v>
      </c>
      <c r="AD34" s="12">
        <f t="shared" si="5"/>
        <v>3.552898000506189E-2</v>
      </c>
      <c r="AE34" s="12">
        <f t="shared" si="6"/>
        <v>4.7951807228915712E-2</v>
      </c>
      <c r="AF34" s="15">
        <f>AVERAGE(G34:U34,X34)</f>
        <v>324.39999999999998</v>
      </c>
    </row>
    <row r="35" spans="1:32" x14ac:dyDescent="0.2">
      <c r="A35" t="s">
        <v>249</v>
      </c>
      <c r="B35" s="10">
        <v>49.7</v>
      </c>
      <c r="C35">
        <v>51.5</v>
      </c>
      <c r="G35">
        <v>48.5</v>
      </c>
      <c r="L35">
        <v>45.8</v>
      </c>
      <c r="M35">
        <v>45.3</v>
      </c>
      <c r="N35">
        <v>50</v>
      </c>
      <c r="T35">
        <v>49</v>
      </c>
      <c r="U35">
        <v>49</v>
      </c>
      <c r="Y35">
        <f t="shared" si="0"/>
        <v>7</v>
      </c>
      <c r="Z35">
        <f t="shared" si="1"/>
        <v>45.3</v>
      </c>
      <c r="AA35">
        <f t="shared" si="2"/>
        <v>51.5</v>
      </c>
      <c r="AB35" s="22">
        <f t="shared" si="3"/>
        <v>48.442857142857143</v>
      </c>
      <c r="AC35" s="22">
        <f t="shared" si="4"/>
        <v>49</v>
      </c>
      <c r="AD35" s="12">
        <f t="shared" si="5"/>
        <v>1.1501032143910347E-2</v>
      </c>
      <c r="AE35" s="12">
        <f t="shared" si="6"/>
        <v>2.5294624892210456E-2</v>
      </c>
      <c r="AF35" s="15">
        <f t="shared" si="7"/>
        <v>49.071428571428569</v>
      </c>
    </row>
    <row r="36" spans="1:32" x14ac:dyDescent="0.2">
      <c r="A36" t="s">
        <v>250</v>
      </c>
      <c r="B36" s="10">
        <v>150</v>
      </c>
      <c r="C36">
        <v>148</v>
      </c>
      <c r="G36">
        <v>159</v>
      </c>
      <c r="L36">
        <v>138</v>
      </c>
      <c r="M36">
        <v>152</v>
      </c>
      <c r="N36">
        <v>162</v>
      </c>
      <c r="T36">
        <v>173.4</v>
      </c>
      <c r="U36">
        <v>174</v>
      </c>
      <c r="V36" s="14">
        <v>129</v>
      </c>
      <c r="W36">
        <v>143</v>
      </c>
      <c r="X36">
        <v>143.19999999999999</v>
      </c>
      <c r="Y36">
        <f t="shared" si="0"/>
        <v>10</v>
      </c>
      <c r="Z36">
        <f t="shared" si="1"/>
        <v>129</v>
      </c>
      <c r="AA36">
        <f t="shared" si="2"/>
        <v>174</v>
      </c>
      <c r="AB36" s="21">
        <f>AVERAGE(C36:U36,W36:X36)</f>
        <v>154.73333333333335</v>
      </c>
      <c r="AC36" s="21">
        <f t="shared" si="4"/>
        <v>150</v>
      </c>
      <c r="AD36" s="12">
        <f t="shared" si="5"/>
        <v>3.0590262817751065E-2</v>
      </c>
      <c r="AE36" s="12">
        <f t="shared" si="6"/>
        <v>3.1555555555555656E-2</v>
      </c>
      <c r="AF36" s="15">
        <f t="shared" si="7"/>
        <v>152.36666666666667</v>
      </c>
    </row>
    <row r="37" spans="1:32" x14ac:dyDescent="0.2">
      <c r="A37" t="s">
        <v>251</v>
      </c>
      <c r="B37" s="10">
        <v>96</v>
      </c>
      <c r="C37">
        <v>89</v>
      </c>
      <c r="T37">
        <v>87</v>
      </c>
      <c r="U37">
        <v>87.5</v>
      </c>
      <c r="V37" s="14">
        <v>92</v>
      </c>
      <c r="W37">
        <v>92</v>
      </c>
      <c r="X37">
        <v>92.4</v>
      </c>
      <c r="Y37">
        <f t="shared" si="0"/>
        <v>6</v>
      </c>
      <c r="Z37">
        <f t="shared" si="1"/>
        <v>87</v>
      </c>
      <c r="AA37">
        <f t="shared" si="2"/>
        <v>92.4</v>
      </c>
      <c r="AB37" s="21">
        <f t="shared" si="3"/>
        <v>89.983333333333334</v>
      </c>
      <c r="AC37" s="21">
        <f t="shared" si="4"/>
        <v>90.5</v>
      </c>
      <c r="AD37" s="12">
        <f t="shared" si="5"/>
        <v>5.7418040377847646E-3</v>
      </c>
      <c r="AE37" s="12">
        <f t="shared" si="6"/>
        <v>6.2673611111111097E-2</v>
      </c>
      <c r="AF37" s="15">
        <f t="shared" si="7"/>
        <v>92.991666666666674</v>
      </c>
    </row>
    <row r="38" spans="1:32" x14ac:dyDescent="0.2">
      <c r="A38" t="s">
        <v>252</v>
      </c>
      <c r="B38" s="10">
        <v>58</v>
      </c>
      <c r="C38">
        <v>81</v>
      </c>
      <c r="M38">
        <v>57</v>
      </c>
      <c r="N38">
        <v>62</v>
      </c>
      <c r="T38">
        <v>79</v>
      </c>
      <c r="U38">
        <v>76.3</v>
      </c>
      <c r="V38" s="14">
        <v>67</v>
      </c>
      <c r="W38">
        <v>73</v>
      </c>
      <c r="X38">
        <v>70.7</v>
      </c>
      <c r="Y38">
        <f t="shared" si="0"/>
        <v>8</v>
      </c>
      <c r="Z38">
        <f t="shared" si="1"/>
        <v>57</v>
      </c>
      <c r="AA38">
        <f t="shared" si="2"/>
        <v>81</v>
      </c>
      <c r="AB38" s="21">
        <f>AVERAGE(D38:X38)</f>
        <v>69.285714285714292</v>
      </c>
      <c r="AC38" s="21">
        <f t="shared" si="4"/>
        <v>71.849999999999994</v>
      </c>
      <c r="AD38" s="12">
        <f t="shared" si="5"/>
        <v>3.7010309278350341E-2</v>
      </c>
      <c r="AE38" s="12">
        <f t="shared" si="6"/>
        <v>0.19458128078817744</v>
      </c>
      <c r="AF38" s="15">
        <f t="shared" si="7"/>
        <v>63.642857142857146</v>
      </c>
    </row>
    <row r="39" spans="1:32" x14ac:dyDescent="0.2">
      <c r="A39" t="s">
        <v>253</v>
      </c>
      <c r="B39" s="10">
        <v>18</v>
      </c>
      <c r="N39">
        <v>16.350000000000001</v>
      </c>
      <c r="T39">
        <v>16</v>
      </c>
      <c r="U39">
        <v>16.100000000000001</v>
      </c>
      <c r="Y39">
        <f t="shared" si="0"/>
        <v>3</v>
      </c>
      <c r="Z39">
        <f t="shared" si="1"/>
        <v>16</v>
      </c>
      <c r="AA39">
        <f t="shared" si="2"/>
        <v>16.350000000000001</v>
      </c>
      <c r="AB39" s="21">
        <f t="shared" si="3"/>
        <v>16.150000000000002</v>
      </c>
      <c r="AC39" s="21">
        <f t="shared" si="4"/>
        <v>16.100000000000001</v>
      </c>
      <c r="AD39" s="12">
        <f t="shared" si="5"/>
        <v>3.095975232198186E-3</v>
      </c>
      <c r="AE39" s="12">
        <f t="shared" si="6"/>
        <v>0.10277777777777766</v>
      </c>
      <c r="AF39" s="15">
        <f t="shared" si="7"/>
        <v>17.075000000000003</v>
      </c>
    </row>
    <row r="40" spans="1:32" x14ac:dyDescent="0.2">
      <c r="A40" t="s">
        <v>255</v>
      </c>
      <c r="B40" s="10">
        <v>2.4</v>
      </c>
      <c r="G40">
        <v>2.2999999999999998</v>
      </c>
      <c r="L40">
        <v>2</v>
      </c>
      <c r="Y40">
        <f t="shared" si="0"/>
        <v>2</v>
      </c>
      <c r="Z40">
        <f t="shared" si="1"/>
        <v>2</v>
      </c>
      <c r="AA40">
        <f t="shared" si="2"/>
        <v>2.2999999999999998</v>
      </c>
      <c r="AB40" s="21">
        <f t="shared" si="3"/>
        <v>2.15</v>
      </c>
      <c r="AC40" s="21">
        <f t="shared" si="4"/>
        <v>2.15</v>
      </c>
      <c r="AD40" s="12">
        <f t="shared" si="5"/>
        <v>0</v>
      </c>
      <c r="AE40" s="12">
        <f t="shared" si="6"/>
        <v>0.10416666666666667</v>
      </c>
      <c r="AF40" s="15">
        <f t="shared" si="7"/>
        <v>2.2749999999999999</v>
      </c>
    </row>
    <row r="41" spans="1:32" x14ac:dyDescent="0.2">
      <c r="A41" t="s">
        <v>257</v>
      </c>
      <c r="B41" s="10"/>
      <c r="G41">
        <v>0.4</v>
      </c>
      <c r="Y41">
        <f t="shared" si="0"/>
        <v>1</v>
      </c>
      <c r="Z41">
        <f t="shared" si="1"/>
        <v>0.4</v>
      </c>
      <c r="AA41">
        <f t="shared" si="2"/>
        <v>0.4</v>
      </c>
      <c r="AB41" s="21">
        <f t="shared" si="3"/>
        <v>0.4</v>
      </c>
      <c r="AC41" s="21">
        <f t="shared" si="4"/>
        <v>0.4</v>
      </c>
      <c r="AD41" s="12">
        <f t="shared" si="5"/>
        <v>0</v>
      </c>
      <c r="AE41" s="12" t="e">
        <f t="shared" si="6"/>
        <v>#DIV/0!</v>
      </c>
      <c r="AF41" s="15">
        <f t="shared" si="7"/>
        <v>0.4</v>
      </c>
    </row>
    <row r="42" spans="1:32" x14ac:dyDescent="0.2">
      <c r="A42" t="s">
        <v>258</v>
      </c>
      <c r="B42" s="10">
        <v>1.91</v>
      </c>
      <c r="C42">
        <v>1.9</v>
      </c>
      <c r="G42">
        <v>3.6</v>
      </c>
      <c r="N42">
        <v>1.58</v>
      </c>
      <c r="R42">
        <v>1.96</v>
      </c>
      <c r="T42">
        <v>2</v>
      </c>
      <c r="U42">
        <v>2.04</v>
      </c>
      <c r="V42" s="14">
        <v>4</v>
      </c>
      <c r="X42">
        <v>2.1</v>
      </c>
      <c r="Y42">
        <f t="shared" si="0"/>
        <v>8</v>
      </c>
      <c r="Z42">
        <f t="shared" si="1"/>
        <v>1.58</v>
      </c>
      <c r="AA42">
        <f t="shared" si="2"/>
        <v>4</v>
      </c>
      <c r="AB42" s="21">
        <f>AVERAGE(C42,N42:U42,X42)</f>
        <v>1.93</v>
      </c>
      <c r="AC42" s="21">
        <f t="shared" si="4"/>
        <v>2.02</v>
      </c>
      <c r="AD42" s="12">
        <f t="shared" si="5"/>
        <v>4.6632124352331647E-2</v>
      </c>
      <c r="AE42" s="12">
        <f t="shared" si="6"/>
        <v>1.0471204188481685E-2</v>
      </c>
      <c r="AF42" s="15">
        <f t="shared" si="7"/>
        <v>1.92</v>
      </c>
    </row>
    <row r="43" spans="1:32" x14ac:dyDescent="0.2">
      <c r="A43" t="s">
        <v>259</v>
      </c>
      <c r="B43" s="10">
        <v>169.2</v>
      </c>
      <c r="C43">
        <v>162</v>
      </c>
      <c r="G43">
        <v>175</v>
      </c>
      <c r="R43">
        <v>174</v>
      </c>
      <c r="T43">
        <v>174</v>
      </c>
      <c r="U43">
        <v>171</v>
      </c>
      <c r="V43" s="14">
        <v>171</v>
      </c>
      <c r="W43">
        <v>168</v>
      </c>
      <c r="X43">
        <v>164.7</v>
      </c>
      <c r="Y43">
        <f t="shared" si="0"/>
        <v>8</v>
      </c>
      <c r="Z43">
        <f t="shared" si="1"/>
        <v>162</v>
      </c>
      <c r="AA43">
        <f t="shared" si="2"/>
        <v>175</v>
      </c>
      <c r="AB43" s="21">
        <f t="shared" si="3"/>
        <v>169.96250000000001</v>
      </c>
      <c r="AC43" s="21">
        <f t="shared" si="4"/>
        <v>171</v>
      </c>
      <c r="AD43" s="12">
        <f t="shared" si="5"/>
        <v>6.1042877105243467E-3</v>
      </c>
      <c r="AE43" s="12">
        <f t="shared" si="6"/>
        <v>4.506501182033198E-3</v>
      </c>
      <c r="AF43" s="15">
        <f t="shared" si="7"/>
        <v>169.58125000000001</v>
      </c>
    </row>
    <row r="44" spans="1:32" x14ac:dyDescent="0.2">
      <c r="A44" t="s">
        <v>260</v>
      </c>
      <c r="B44" s="10">
        <v>19</v>
      </c>
      <c r="C44">
        <v>16.899999999999999</v>
      </c>
      <c r="G44">
        <v>20</v>
      </c>
      <c r="N44">
        <v>16</v>
      </c>
      <c r="R44">
        <v>21.4</v>
      </c>
      <c r="T44">
        <v>21</v>
      </c>
      <c r="U44">
        <v>21.7</v>
      </c>
      <c r="V44" s="14">
        <v>20</v>
      </c>
      <c r="W44">
        <v>21</v>
      </c>
      <c r="X44">
        <v>20.2</v>
      </c>
      <c r="Y44">
        <f t="shared" si="0"/>
        <v>9</v>
      </c>
      <c r="Z44">
        <f t="shared" si="1"/>
        <v>16</v>
      </c>
      <c r="AA44">
        <f t="shared" si="2"/>
        <v>21.7</v>
      </c>
      <c r="AB44" s="21">
        <f t="shared" si="3"/>
        <v>19.799999999999997</v>
      </c>
      <c r="AC44" s="21">
        <f t="shared" si="4"/>
        <v>20.2</v>
      </c>
      <c r="AD44" s="12">
        <f t="shared" si="5"/>
        <v>2.0202020202020311E-2</v>
      </c>
      <c r="AE44" s="12">
        <f t="shared" si="6"/>
        <v>4.210526315789459E-2</v>
      </c>
      <c r="AF44" s="15">
        <f t="shared" si="7"/>
        <v>19.399999999999999</v>
      </c>
    </row>
    <row r="45" spans="1:32" x14ac:dyDescent="0.2">
      <c r="A45" t="s">
        <v>261</v>
      </c>
      <c r="B45" s="10">
        <v>59</v>
      </c>
      <c r="C45">
        <v>49</v>
      </c>
      <c r="G45">
        <v>55</v>
      </c>
      <c r="N45">
        <v>46</v>
      </c>
      <c r="R45">
        <v>55.1</v>
      </c>
      <c r="T45">
        <v>56</v>
      </c>
      <c r="U45">
        <v>55.9</v>
      </c>
      <c r="V45" s="14">
        <v>53</v>
      </c>
      <c r="W45">
        <v>75</v>
      </c>
      <c r="X45">
        <v>57</v>
      </c>
      <c r="Y45">
        <f t="shared" si="0"/>
        <v>9</v>
      </c>
      <c r="Z45">
        <f t="shared" si="1"/>
        <v>46</v>
      </c>
      <c r="AA45">
        <f t="shared" si="2"/>
        <v>75</v>
      </c>
      <c r="AB45" s="21">
        <f t="shared" si="3"/>
        <v>55.777777777777779</v>
      </c>
      <c r="AC45" s="21">
        <f t="shared" si="4"/>
        <v>55.1</v>
      </c>
      <c r="AD45" s="12">
        <f t="shared" si="5"/>
        <v>1.2151394422310745E-2</v>
      </c>
      <c r="AE45" s="12">
        <f t="shared" si="6"/>
        <v>5.461393596986816E-2</v>
      </c>
      <c r="AF45" s="15">
        <f>AVERAGE(G45,R45:U45,X45)</f>
        <v>55.8</v>
      </c>
    </row>
    <row r="46" spans="1:32" x14ac:dyDescent="0.2">
      <c r="A46" t="s">
        <v>262</v>
      </c>
      <c r="B46" s="10">
        <v>5.7</v>
      </c>
      <c r="D46">
        <v>5.2</v>
      </c>
      <c r="R46">
        <v>5.42</v>
      </c>
      <c r="T46">
        <v>4.33</v>
      </c>
      <c r="U46">
        <v>4.43</v>
      </c>
      <c r="V46" s="14">
        <v>4</v>
      </c>
      <c r="X46">
        <v>4.2</v>
      </c>
      <c r="Y46">
        <f t="shared" si="0"/>
        <v>6</v>
      </c>
      <c r="Z46">
        <f t="shared" si="1"/>
        <v>4</v>
      </c>
      <c r="AA46">
        <f t="shared" si="2"/>
        <v>5.42</v>
      </c>
      <c r="AB46" s="7">
        <f>AVERAGE(C46:U46,X46)</f>
        <v>4.7160000000000002</v>
      </c>
      <c r="AC46" s="7">
        <f t="shared" si="4"/>
        <v>4.38</v>
      </c>
      <c r="AD46" s="12">
        <f t="shared" si="5"/>
        <v>7.1246819338422446E-2</v>
      </c>
      <c r="AE46" s="12">
        <f t="shared" si="6"/>
        <v>0.17263157894736841</v>
      </c>
      <c r="AF46" s="15">
        <f t="shared" si="7"/>
        <v>5.2080000000000002</v>
      </c>
    </row>
    <row r="47" spans="1:32" x14ac:dyDescent="0.2">
      <c r="A47" t="s">
        <v>263</v>
      </c>
      <c r="B47" s="10"/>
      <c r="C47">
        <v>0.4</v>
      </c>
      <c r="I47">
        <v>0.38</v>
      </c>
      <c r="N47">
        <v>2.44</v>
      </c>
      <c r="X47">
        <v>0.4</v>
      </c>
      <c r="Y47">
        <f t="shared" si="0"/>
        <v>4</v>
      </c>
      <c r="Z47">
        <f t="shared" si="1"/>
        <v>0.38</v>
      </c>
      <c r="AA47">
        <f t="shared" si="2"/>
        <v>2.44</v>
      </c>
      <c r="AB47" s="7">
        <f>AVERAGE(C47:I47,X47)</f>
        <v>0.39333333333333337</v>
      </c>
      <c r="AC47" s="7">
        <f t="shared" si="4"/>
        <v>0.4</v>
      </c>
      <c r="AD47" s="12">
        <f t="shared" si="5"/>
        <v>1.6949152542372847E-2</v>
      </c>
      <c r="AE47" s="12" t="e">
        <f t="shared" si="6"/>
        <v>#DIV/0!</v>
      </c>
      <c r="AF47" s="15">
        <f t="shared" si="7"/>
        <v>0.39333333333333337</v>
      </c>
    </row>
    <row r="48" spans="1:32" x14ac:dyDescent="0.2">
      <c r="A48" t="s">
        <v>266</v>
      </c>
      <c r="B48" s="10"/>
      <c r="N48">
        <v>1.1000000000000001</v>
      </c>
      <c r="Y48">
        <f t="shared" si="0"/>
        <v>1</v>
      </c>
      <c r="Z48">
        <f t="shared" si="1"/>
        <v>1.1000000000000001</v>
      </c>
      <c r="AA48">
        <f t="shared" si="2"/>
        <v>1.1000000000000001</v>
      </c>
      <c r="AB48" s="7">
        <f t="shared" si="3"/>
        <v>1.1000000000000001</v>
      </c>
      <c r="AC48" s="7">
        <f t="shared" si="4"/>
        <v>1.1000000000000001</v>
      </c>
      <c r="AD48" s="12">
        <f t="shared" si="5"/>
        <v>0</v>
      </c>
      <c r="AE48" s="12" t="e">
        <f t="shared" si="6"/>
        <v>#DIV/0!</v>
      </c>
      <c r="AF48" s="15">
        <f t="shared" si="7"/>
        <v>1.1000000000000001</v>
      </c>
    </row>
    <row r="49" spans="1:32" x14ac:dyDescent="0.2">
      <c r="A49" t="s">
        <v>269</v>
      </c>
      <c r="B49" s="10">
        <v>0.26</v>
      </c>
      <c r="G49">
        <v>9.6000000000000002E-2</v>
      </c>
      <c r="L49">
        <v>0.12</v>
      </c>
      <c r="M49">
        <v>0.17</v>
      </c>
      <c r="N49">
        <v>1.1599999999999999</v>
      </c>
      <c r="Y49">
        <f t="shared" si="0"/>
        <v>4</v>
      </c>
      <c r="Z49">
        <f t="shared" si="1"/>
        <v>9.6000000000000002E-2</v>
      </c>
      <c r="AA49">
        <f t="shared" si="2"/>
        <v>1.1599999999999999</v>
      </c>
      <c r="AB49" s="7">
        <f>AVERAGE(G49:M49)</f>
        <v>0.12866666666666668</v>
      </c>
      <c r="AC49" s="7">
        <f t="shared" si="4"/>
        <v>0.14500000000000002</v>
      </c>
      <c r="AD49" s="12">
        <f t="shared" si="5"/>
        <v>0.12694300518134718</v>
      </c>
      <c r="AE49" s="12">
        <f t="shared" si="6"/>
        <v>0.50512820512820511</v>
      </c>
      <c r="AF49" s="15">
        <f>AVERAGE(B49,AB49)</f>
        <v>0.19433333333333336</v>
      </c>
    </row>
    <row r="50" spans="1:32" x14ac:dyDescent="0.2">
      <c r="A50" t="s">
        <v>270</v>
      </c>
      <c r="B50" s="10">
        <v>0.26</v>
      </c>
      <c r="T50">
        <v>0.02</v>
      </c>
      <c r="U50">
        <v>0.03</v>
      </c>
      <c r="X50">
        <v>0</v>
      </c>
      <c r="Y50">
        <f t="shared" si="0"/>
        <v>3</v>
      </c>
      <c r="Z50">
        <f t="shared" si="1"/>
        <v>0</v>
      </c>
      <c r="AA50">
        <f t="shared" si="2"/>
        <v>0.03</v>
      </c>
      <c r="AB50" s="7">
        <f t="shared" si="3"/>
        <v>1.6666666666666666E-2</v>
      </c>
      <c r="AC50" s="7">
        <f t="shared" si="4"/>
        <v>0.02</v>
      </c>
      <c r="AD50" s="12">
        <f t="shared" si="5"/>
        <v>0.20000000000000004</v>
      </c>
      <c r="AE50" s="12">
        <f t="shared" si="6"/>
        <v>0.9358974358974359</v>
      </c>
      <c r="AF50" s="15">
        <f>AB50</f>
        <v>1.6666666666666666E-2</v>
      </c>
    </row>
    <row r="51" spans="1:32" x14ac:dyDescent="0.2">
      <c r="A51" t="s">
        <v>271</v>
      </c>
      <c r="B51" s="10">
        <v>200</v>
      </c>
      <c r="C51">
        <v>175</v>
      </c>
      <c r="D51">
        <v>165</v>
      </c>
      <c r="E51">
        <v>200</v>
      </c>
      <c r="F51">
        <v>199</v>
      </c>
      <c r="G51">
        <v>167</v>
      </c>
      <c r="L51">
        <v>176</v>
      </c>
      <c r="M51">
        <v>197</v>
      </c>
      <c r="N51">
        <v>189</v>
      </c>
      <c r="R51">
        <v>173</v>
      </c>
      <c r="T51">
        <v>178</v>
      </c>
      <c r="U51">
        <v>180</v>
      </c>
      <c r="V51" s="14">
        <v>182</v>
      </c>
      <c r="W51">
        <v>171</v>
      </c>
      <c r="X51">
        <v>172.6</v>
      </c>
      <c r="Y51">
        <f t="shared" si="0"/>
        <v>14</v>
      </c>
      <c r="Z51">
        <f t="shared" si="1"/>
        <v>165</v>
      </c>
      <c r="AA51">
        <f t="shared" si="2"/>
        <v>200</v>
      </c>
      <c r="AB51" s="7">
        <f t="shared" si="3"/>
        <v>180.32857142857142</v>
      </c>
      <c r="AC51" s="7">
        <f t="shared" si="4"/>
        <v>177</v>
      </c>
      <c r="AD51" s="12">
        <f t="shared" si="5"/>
        <v>1.8458369642715643E-2</v>
      </c>
      <c r="AE51" s="12">
        <f t="shared" si="6"/>
        <v>9.8357142857142893E-2</v>
      </c>
      <c r="AF51" s="15">
        <f>AVERAGE(C51:X51)</f>
        <v>180.32857142857142</v>
      </c>
    </row>
    <row r="52" spans="1:32" x14ac:dyDescent="0.2">
      <c r="A52" t="s">
        <v>272</v>
      </c>
      <c r="B52" s="10">
        <v>5.3</v>
      </c>
      <c r="C52">
        <v>4.9000000000000004</v>
      </c>
      <c r="D52">
        <v>5.0999999999999996</v>
      </c>
      <c r="G52">
        <v>5.16</v>
      </c>
      <c r="L52">
        <v>5.3</v>
      </c>
      <c r="M52">
        <v>4.9000000000000004</v>
      </c>
      <c r="N52" s="14">
        <v>4.2699999999999996</v>
      </c>
      <c r="R52">
        <v>5.19</v>
      </c>
      <c r="T52">
        <v>5.3</v>
      </c>
      <c r="U52">
        <v>5.24</v>
      </c>
      <c r="X52">
        <v>5</v>
      </c>
      <c r="Y52">
        <f t="shared" si="0"/>
        <v>10</v>
      </c>
      <c r="Z52">
        <f t="shared" si="1"/>
        <v>4.2699999999999996</v>
      </c>
      <c r="AA52">
        <f t="shared" si="2"/>
        <v>5.3</v>
      </c>
      <c r="AB52" s="7">
        <f>AVERAGE(C52:M52,O52:X52)</f>
        <v>5.1211111111111114</v>
      </c>
      <c r="AC52" s="7">
        <f t="shared" si="4"/>
        <v>5.13</v>
      </c>
      <c r="AD52" s="12">
        <f t="shared" si="5"/>
        <v>1.7357344326317317E-3</v>
      </c>
      <c r="AE52" s="12">
        <f t="shared" si="6"/>
        <v>3.3752620545073289E-2</v>
      </c>
      <c r="AF52" s="15">
        <f>AVERAGE(B52,AB52)</f>
        <v>5.2105555555555556</v>
      </c>
    </row>
    <row r="53" spans="1:32" x14ac:dyDescent="0.2">
      <c r="A53" t="s">
        <v>273</v>
      </c>
      <c r="B53" s="10">
        <v>13.3</v>
      </c>
      <c r="C53">
        <v>12</v>
      </c>
      <c r="D53">
        <v>10.1</v>
      </c>
      <c r="G53">
        <v>11.97</v>
      </c>
      <c r="L53">
        <v>12.3</v>
      </c>
      <c r="M53">
        <v>12</v>
      </c>
      <c r="N53" s="14">
        <v>10.75</v>
      </c>
      <c r="R53">
        <v>11.8</v>
      </c>
      <c r="T53">
        <v>12</v>
      </c>
      <c r="U53">
        <v>11.9</v>
      </c>
      <c r="X53">
        <v>11.7</v>
      </c>
      <c r="Y53">
        <f t="shared" si="0"/>
        <v>10</v>
      </c>
      <c r="Z53">
        <f t="shared" si="1"/>
        <v>10.1</v>
      </c>
      <c r="AA53">
        <f t="shared" si="2"/>
        <v>12.3</v>
      </c>
      <c r="AB53" s="7">
        <f t="shared" ref="AB53:AB66" si="9">AVERAGE(C53:M53,O53:X53)</f>
        <v>11.752222222222223</v>
      </c>
      <c r="AC53" s="7">
        <f t="shared" si="4"/>
        <v>11.935</v>
      </c>
      <c r="AD53" s="12">
        <f t="shared" si="5"/>
        <v>1.5552614162806101E-2</v>
      </c>
      <c r="AE53" s="12">
        <f t="shared" si="6"/>
        <v>0.11637426900584798</v>
      </c>
      <c r="AF53" s="15">
        <f>AVERAGE(B53,AB53)</f>
        <v>12.526111111111112</v>
      </c>
    </row>
    <row r="54" spans="1:32" x14ac:dyDescent="0.2">
      <c r="A54" t="s">
        <v>274</v>
      </c>
      <c r="B54" s="10">
        <v>2</v>
      </c>
      <c r="D54">
        <v>1.58</v>
      </c>
      <c r="G54">
        <v>1.7</v>
      </c>
      <c r="N54" s="14"/>
      <c r="R54">
        <v>1.86</v>
      </c>
      <c r="T54">
        <v>1.82</v>
      </c>
      <c r="U54">
        <v>1.81</v>
      </c>
      <c r="X54">
        <v>1.8</v>
      </c>
      <c r="Y54">
        <f t="shared" si="0"/>
        <v>6</v>
      </c>
      <c r="Z54">
        <f t="shared" si="1"/>
        <v>1.58</v>
      </c>
      <c r="AA54">
        <f t="shared" si="2"/>
        <v>1.86</v>
      </c>
      <c r="AB54" s="7">
        <f t="shared" si="9"/>
        <v>1.7616666666666669</v>
      </c>
      <c r="AC54" s="7">
        <f t="shared" si="4"/>
        <v>1.8050000000000002</v>
      </c>
      <c r="AD54" s="12">
        <f t="shared" si="5"/>
        <v>2.4597918637653669E-2</v>
      </c>
      <c r="AE54" s="12">
        <f t="shared" si="6"/>
        <v>0.11916666666666653</v>
      </c>
      <c r="AF54" s="15">
        <f t="shared" si="7"/>
        <v>1.8808333333333334</v>
      </c>
    </row>
    <row r="55" spans="1:32" x14ac:dyDescent="0.2">
      <c r="A55" t="s">
        <v>275</v>
      </c>
      <c r="B55" s="10">
        <v>8.9</v>
      </c>
      <c r="C55">
        <v>8.4</v>
      </c>
      <c r="D55">
        <v>8</v>
      </c>
      <c r="G55">
        <v>8.4</v>
      </c>
      <c r="L55">
        <v>8.5</v>
      </c>
      <c r="M55">
        <v>8.5</v>
      </c>
      <c r="N55" s="14">
        <v>7.02</v>
      </c>
      <c r="R55">
        <v>8.89</v>
      </c>
      <c r="T55">
        <v>8.9</v>
      </c>
      <c r="U55">
        <v>8.9499999999999993</v>
      </c>
      <c r="X55">
        <v>8.3000000000000007</v>
      </c>
      <c r="Y55">
        <f t="shared" si="0"/>
        <v>10</v>
      </c>
      <c r="Z55">
        <f t="shared" si="1"/>
        <v>7.02</v>
      </c>
      <c r="AA55">
        <f t="shared" si="2"/>
        <v>8.9499999999999993</v>
      </c>
      <c r="AB55" s="7">
        <f t="shared" si="9"/>
        <v>8.5377777777777766</v>
      </c>
      <c r="AC55" s="7">
        <f t="shared" si="4"/>
        <v>8.4499999999999993</v>
      </c>
      <c r="AD55" s="12">
        <f t="shared" si="5"/>
        <v>1.0281103591879174E-2</v>
      </c>
      <c r="AE55" s="12">
        <f t="shared" si="6"/>
        <v>4.0699126092384692E-2</v>
      </c>
      <c r="AF55" s="15">
        <f t="shared" si="7"/>
        <v>8.7188888888888876</v>
      </c>
    </row>
    <row r="56" spans="1:32" x14ac:dyDescent="0.2">
      <c r="A56" t="s">
        <v>276</v>
      </c>
      <c r="B56" s="10">
        <v>2.79</v>
      </c>
      <c r="C56">
        <v>2.17</v>
      </c>
      <c r="D56">
        <v>2.2999999999999998</v>
      </c>
      <c r="G56">
        <v>2.4</v>
      </c>
      <c r="L56">
        <v>2.41</v>
      </c>
      <c r="M56">
        <v>2.31</v>
      </c>
      <c r="N56" s="14">
        <v>1.89</v>
      </c>
      <c r="R56">
        <v>2.4500000000000002</v>
      </c>
      <c r="T56">
        <v>2.44</v>
      </c>
      <c r="U56">
        <v>2.4300000000000002</v>
      </c>
      <c r="X56">
        <v>2.4</v>
      </c>
      <c r="Y56">
        <f t="shared" si="0"/>
        <v>10</v>
      </c>
      <c r="Z56">
        <f t="shared" si="1"/>
        <v>1.89</v>
      </c>
      <c r="AA56">
        <f t="shared" si="2"/>
        <v>2.4500000000000002</v>
      </c>
      <c r="AB56" s="7">
        <f t="shared" si="9"/>
        <v>2.3677777777777775</v>
      </c>
      <c r="AC56" s="7">
        <f t="shared" si="4"/>
        <v>2.4</v>
      </c>
      <c r="AD56" s="12">
        <f t="shared" si="5"/>
        <v>1.3608634443923106E-2</v>
      </c>
      <c r="AE56" s="12">
        <f t="shared" si="6"/>
        <v>0.15133412982875358</v>
      </c>
      <c r="AF56" s="15">
        <f>AVERAGE(B56,AB56)</f>
        <v>2.5788888888888888</v>
      </c>
    </row>
    <row r="57" spans="1:32" x14ac:dyDescent="0.2">
      <c r="A57" t="s">
        <v>277</v>
      </c>
      <c r="B57" s="10">
        <v>1.07</v>
      </c>
      <c r="C57">
        <v>0.89</v>
      </c>
      <c r="D57">
        <v>0.94</v>
      </c>
      <c r="G57">
        <v>0.98199999999999998</v>
      </c>
      <c r="L57">
        <v>1.08</v>
      </c>
      <c r="M57">
        <v>0.99</v>
      </c>
      <c r="N57" s="14"/>
      <c r="R57">
        <v>0.97599999999999998</v>
      </c>
      <c r="T57">
        <v>0.99</v>
      </c>
      <c r="U57">
        <v>0.99</v>
      </c>
      <c r="X57">
        <v>1</v>
      </c>
      <c r="Y57">
        <f t="shared" si="0"/>
        <v>9</v>
      </c>
      <c r="Z57">
        <f t="shared" si="1"/>
        <v>0.89</v>
      </c>
      <c r="AA57">
        <f t="shared" si="2"/>
        <v>1.08</v>
      </c>
      <c r="AB57" s="7">
        <f t="shared" si="9"/>
        <v>0.9820000000000001</v>
      </c>
      <c r="AC57" s="7">
        <f t="shared" si="4"/>
        <v>0.99</v>
      </c>
      <c r="AD57" s="12">
        <f t="shared" si="5"/>
        <v>8.1466395112015227E-3</v>
      </c>
      <c r="AE57" s="12">
        <f t="shared" si="6"/>
        <v>8.2242990654205567E-2</v>
      </c>
      <c r="AF57" s="15">
        <f t="shared" si="7"/>
        <v>1.026</v>
      </c>
    </row>
    <row r="58" spans="1:32" x14ac:dyDescent="0.2">
      <c r="A58" t="s">
        <v>278</v>
      </c>
      <c r="B58" s="10">
        <v>3.2</v>
      </c>
      <c r="C58">
        <v>2.9</v>
      </c>
      <c r="D58">
        <v>2.6</v>
      </c>
      <c r="G58">
        <v>2.85</v>
      </c>
      <c r="N58" s="14">
        <v>2.14</v>
      </c>
      <c r="R58">
        <v>3.14</v>
      </c>
      <c r="T58">
        <v>3.12</v>
      </c>
      <c r="U58">
        <v>3.13</v>
      </c>
      <c r="X58">
        <v>3</v>
      </c>
      <c r="Y58">
        <f t="shared" si="0"/>
        <v>8</v>
      </c>
      <c r="Z58">
        <f t="shared" si="1"/>
        <v>2.14</v>
      </c>
      <c r="AA58">
        <f t="shared" si="2"/>
        <v>3.14</v>
      </c>
      <c r="AB58" s="7">
        <f t="shared" si="9"/>
        <v>2.9628571428571426</v>
      </c>
      <c r="AC58" s="7">
        <f t="shared" si="4"/>
        <v>2.95</v>
      </c>
      <c r="AD58" s="12">
        <f t="shared" si="5"/>
        <v>4.3394406943103765E-3</v>
      </c>
      <c r="AE58" s="12">
        <f t="shared" si="6"/>
        <v>7.4107142857142982E-2</v>
      </c>
      <c r="AF58" s="15">
        <f t="shared" si="7"/>
        <v>3.0814285714285714</v>
      </c>
    </row>
    <row r="59" spans="1:32" x14ac:dyDescent="0.2">
      <c r="A59" t="s">
        <v>279</v>
      </c>
      <c r="B59" s="10">
        <v>0.45</v>
      </c>
      <c r="C59">
        <v>0.46</v>
      </c>
      <c r="D59">
        <v>0.47</v>
      </c>
      <c r="G59">
        <v>0.503</v>
      </c>
      <c r="L59">
        <v>0.48</v>
      </c>
      <c r="M59">
        <v>0.42</v>
      </c>
      <c r="N59" s="14"/>
      <c r="R59">
        <v>0.55200000000000005</v>
      </c>
      <c r="T59">
        <v>0.54</v>
      </c>
      <c r="U59">
        <v>0.54</v>
      </c>
      <c r="X59">
        <v>0.5</v>
      </c>
      <c r="Y59">
        <f t="shared" si="0"/>
        <v>9</v>
      </c>
      <c r="Z59">
        <f t="shared" si="1"/>
        <v>0.42</v>
      </c>
      <c r="AA59">
        <f t="shared" si="2"/>
        <v>0.55200000000000005</v>
      </c>
      <c r="AB59" s="7">
        <f t="shared" si="9"/>
        <v>0.49611111111111111</v>
      </c>
      <c r="AC59" s="7">
        <f t="shared" si="4"/>
        <v>0.5</v>
      </c>
      <c r="AD59" s="12">
        <f t="shared" si="5"/>
        <v>7.8387458006718876E-3</v>
      </c>
      <c r="AE59" s="12">
        <f t="shared" si="6"/>
        <v>0.10246913580246911</v>
      </c>
      <c r="AF59" s="15">
        <f>AVERAGE(B59,AB59)</f>
        <v>0.47305555555555556</v>
      </c>
    </row>
    <row r="60" spans="1:32" x14ac:dyDescent="0.2">
      <c r="A60" t="s">
        <v>280</v>
      </c>
      <c r="B60" s="10">
        <v>3.3</v>
      </c>
      <c r="D60">
        <v>3.1</v>
      </c>
      <c r="G60">
        <v>3.3</v>
      </c>
      <c r="N60" s="14"/>
      <c r="R60">
        <v>3.31</v>
      </c>
      <c r="U60">
        <v>3.4</v>
      </c>
      <c r="X60">
        <v>3.4</v>
      </c>
      <c r="Y60">
        <f t="shared" si="0"/>
        <v>5</v>
      </c>
      <c r="Z60">
        <f t="shared" si="1"/>
        <v>3.1</v>
      </c>
      <c r="AA60">
        <f t="shared" si="2"/>
        <v>3.4</v>
      </c>
      <c r="AB60" s="7">
        <f t="shared" si="9"/>
        <v>3.3020000000000005</v>
      </c>
      <c r="AC60" s="7">
        <f t="shared" si="4"/>
        <v>3.31</v>
      </c>
      <c r="AD60" s="12">
        <f t="shared" si="5"/>
        <v>2.4227740763172506E-3</v>
      </c>
      <c r="AE60" s="12">
        <f t="shared" si="6"/>
        <v>6.0606060606080848E-4</v>
      </c>
      <c r="AF60" s="15">
        <f t="shared" si="7"/>
        <v>3.3010000000000002</v>
      </c>
    </row>
    <row r="61" spans="1:32" x14ac:dyDescent="0.2">
      <c r="A61" t="s">
        <v>281</v>
      </c>
      <c r="B61" s="10">
        <v>0.75</v>
      </c>
      <c r="C61">
        <v>0.65900000000000003</v>
      </c>
      <c r="D61">
        <v>0.72</v>
      </c>
      <c r="G61">
        <v>0.73</v>
      </c>
      <c r="N61" s="14">
        <v>0.3</v>
      </c>
      <c r="R61">
        <v>0.749</v>
      </c>
      <c r="T61">
        <v>0.74</v>
      </c>
      <c r="U61">
        <v>0.74</v>
      </c>
      <c r="X61">
        <v>0.7</v>
      </c>
      <c r="Y61">
        <f t="shared" si="0"/>
        <v>8</v>
      </c>
      <c r="Z61">
        <f t="shared" si="1"/>
        <v>0.3</v>
      </c>
      <c r="AA61">
        <f t="shared" si="2"/>
        <v>0.749</v>
      </c>
      <c r="AB61" s="7">
        <f t="shared" si="9"/>
        <v>0.71971428571428575</v>
      </c>
      <c r="AC61" s="7">
        <f t="shared" si="4"/>
        <v>0.72499999999999998</v>
      </c>
      <c r="AD61" s="12">
        <f t="shared" si="5"/>
        <v>7.3441842000793144E-3</v>
      </c>
      <c r="AE61" s="12">
        <f t="shared" si="6"/>
        <v>4.038095238095233E-2</v>
      </c>
      <c r="AF61" s="15">
        <f t="shared" si="7"/>
        <v>0.73485714285714288</v>
      </c>
    </row>
    <row r="62" spans="1:32" x14ac:dyDescent="0.2">
      <c r="A62" t="s">
        <v>282</v>
      </c>
      <c r="B62" s="10">
        <v>2.09</v>
      </c>
      <c r="C62">
        <v>1.9</v>
      </c>
      <c r="D62">
        <v>2.04</v>
      </c>
      <c r="G62">
        <v>2.1</v>
      </c>
      <c r="N62" s="14"/>
      <c r="R62">
        <v>2.1</v>
      </c>
      <c r="T62">
        <v>2.0699999999999998</v>
      </c>
      <c r="U62">
        <v>2.06</v>
      </c>
      <c r="X62">
        <v>2.1</v>
      </c>
      <c r="Y62">
        <f t="shared" si="0"/>
        <v>7</v>
      </c>
      <c r="Z62">
        <f t="shared" si="1"/>
        <v>1.9</v>
      </c>
      <c r="AA62">
        <f t="shared" si="2"/>
        <v>2.1</v>
      </c>
      <c r="AB62" s="7">
        <f t="shared" si="9"/>
        <v>2.0528571428571429</v>
      </c>
      <c r="AC62" s="7">
        <f t="shared" si="4"/>
        <v>2.0699999999999998</v>
      </c>
      <c r="AD62" s="12">
        <f t="shared" si="5"/>
        <v>8.3507306889351648E-3</v>
      </c>
      <c r="AE62" s="12">
        <f t="shared" si="6"/>
        <v>1.7771701982228192E-2</v>
      </c>
      <c r="AF62" s="15">
        <f t="shared" si="7"/>
        <v>2.0714285714285712</v>
      </c>
    </row>
    <row r="63" spans="1:32" x14ac:dyDescent="0.2">
      <c r="A63" t="s">
        <v>283</v>
      </c>
      <c r="B63" s="10">
        <v>0.3</v>
      </c>
      <c r="C63">
        <v>0.27</v>
      </c>
      <c r="D63">
        <v>0.31</v>
      </c>
      <c r="G63">
        <v>0.31</v>
      </c>
      <c r="N63" s="14"/>
      <c r="R63">
        <v>0.33600000000000002</v>
      </c>
      <c r="T63">
        <v>0.33</v>
      </c>
      <c r="U63">
        <v>0.34</v>
      </c>
      <c r="Y63">
        <f t="shared" si="0"/>
        <v>6</v>
      </c>
      <c r="Z63">
        <f t="shared" si="1"/>
        <v>0.27</v>
      </c>
      <c r="AA63">
        <f t="shared" si="2"/>
        <v>0.34</v>
      </c>
      <c r="AB63" s="7">
        <f t="shared" si="9"/>
        <v>0.31600000000000006</v>
      </c>
      <c r="AC63" s="7">
        <f t="shared" si="4"/>
        <v>0.32</v>
      </c>
      <c r="AD63" s="12">
        <f t="shared" si="5"/>
        <v>1.2658227848101099E-2</v>
      </c>
      <c r="AE63" s="12">
        <f t="shared" si="6"/>
        <v>5.3333333333333566E-2</v>
      </c>
      <c r="AF63" s="15">
        <f t="shared" si="7"/>
        <v>0.30800000000000005</v>
      </c>
    </row>
    <row r="64" spans="1:32" x14ac:dyDescent="0.2">
      <c r="A64" t="s">
        <v>284</v>
      </c>
      <c r="B64" s="10">
        <v>2.09</v>
      </c>
      <c r="C64">
        <v>1.9</v>
      </c>
      <c r="D64">
        <v>2</v>
      </c>
      <c r="G64">
        <v>2.04</v>
      </c>
      <c r="L64">
        <v>2.04</v>
      </c>
      <c r="M64">
        <v>2.02</v>
      </c>
      <c r="N64" s="14">
        <v>1.58</v>
      </c>
      <c r="R64">
        <v>2.12</v>
      </c>
      <c r="T64">
        <v>2.09</v>
      </c>
      <c r="U64">
        <v>2.08</v>
      </c>
      <c r="X64">
        <v>2.1</v>
      </c>
      <c r="Y64">
        <f t="shared" si="0"/>
        <v>10</v>
      </c>
      <c r="Z64">
        <f t="shared" si="1"/>
        <v>1.58</v>
      </c>
      <c r="AA64">
        <f t="shared" si="2"/>
        <v>2.12</v>
      </c>
      <c r="AB64" s="7">
        <f t="shared" si="9"/>
        <v>2.0433333333333334</v>
      </c>
      <c r="AC64" s="7">
        <f t="shared" si="4"/>
        <v>2.04</v>
      </c>
      <c r="AD64" s="12">
        <f t="shared" si="5"/>
        <v>1.6313213703099886E-3</v>
      </c>
      <c r="AE64" s="12">
        <f t="shared" si="6"/>
        <v>2.2328548644337996E-2</v>
      </c>
      <c r="AF64" s="15">
        <f t="shared" si="7"/>
        <v>2.0666666666666664</v>
      </c>
    </row>
    <row r="65" spans="1:32" x14ac:dyDescent="0.2">
      <c r="A65" t="s">
        <v>285</v>
      </c>
      <c r="B65" s="10">
        <v>0.34</v>
      </c>
      <c r="C65">
        <v>0.26</v>
      </c>
      <c r="D65">
        <v>0.31</v>
      </c>
      <c r="G65">
        <v>0.30599999999999999</v>
      </c>
      <c r="L65">
        <v>0.32</v>
      </c>
      <c r="M65">
        <v>0.33</v>
      </c>
      <c r="N65" s="14"/>
      <c r="R65">
        <v>0.35</v>
      </c>
      <c r="T65">
        <v>0.35</v>
      </c>
      <c r="U65">
        <v>0.35</v>
      </c>
      <c r="X65">
        <v>0.3</v>
      </c>
      <c r="Y65">
        <f t="shared" si="0"/>
        <v>9</v>
      </c>
      <c r="Z65">
        <f t="shared" si="1"/>
        <v>0.26</v>
      </c>
      <c r="AA65">
        <f t="shared" si="2"/>
        <v>0.35</v>
      </c>
      <c r="AB65" s="7">
        <f t="shared" si="9"/>
        <v>0.31955555555555559</v>
      </c>
      <c r="AC65" s="7">
        <f t="shared" si="4"/>
        <v>0.32</v>
      </c>
      <c r="AD65" s="12">
        <f t="shared" si="5"/>
        <v>1.3908205841445499E-3</v>
      </c>
      <c r="AE65" s="12">
        <f t="shared" si="6"/>
        <v>6.0130718954248326E-2</v>
      </c>
      <c r="AF65" s="15">
        <f t="shared" si="7"/>
        <v>0.32977777777777784</v>
      </c>
    </row>
    <row r="66" spans="1:32" x14ac:dyDescent="0.2">
      <c r="A66" t="s">
        <v>286</v>
      </c>
      <c r="B66" s="10">
        <v>1.6</v>
      </c>
      <c r="C66">
        <v>1.4</v>
      </c>
      <c r="G66">
        <v>1.5469999999999999</v>
      </c>
      <c r="L66">
        <v>1.6</v>
      </c>
      <c r="M66">
        <v>1.5</v>
      </c>
      <c r="N66" s="14">
        <v>1.22</v>
      </c>
      <c r="R66">
        <v>1.51</v>
      </c>
      <c r="T66">
        <v>1.53</v>
      </c>
      <c r="U66">
        <v>1.52</v>
      </c>
      <c r="X66">
        <v>1.5</v>
      </c>
      <c r="Y66">
        <f t="shared" si="0"/>
        <v>9</v>
      </c>
      <c r="Z66">
        <f t="shared" si="1"/>
        <v>1.22</v>
      </c>
      <c r="AA66">
        <f t="shared" si="2"/>
        <v>1.6</v>
      </c>
      <c r="AB66" s="7">
        <f t="shared" si="9"/>
        <v>1.5133749999999999</v>
      </c>
      <c r="AC66" s="7">
        <f t="shared" si="4"/>
        <v>1.51</v>
      </c>
      <c r="AD66" s="12">
        <f t="shared" si="5"/>
        <v>2.2301148096142108E-3</v>
      </c>
      <c r="AE66" s="12">
        <f t="shared" si="6"/>
        <v>5.4140625000000109E-2</v>
      </c>
      <c r="AF66" s="15">
        <f t="shared" si="7"/>
        <v>1.5566875</v>
      </c>
    </row>
    <row r="67" spans="1:32" x14ac:dyDescent="0.2">
      <c r="A67" t="s">
        <v>287</v>
      </c>
      <c r="B67" s="10">
        <v>0.31</v>
      </c>
      <c r="G67">
        <v>0.26800000000000002</v>
      </c>
      <c r="L67">
        <v>0.36</v>
      </c>
      <c r="M67">
        <v>0.28999999999999998</v>
      </c>
      <c r="N67">
        <v>0.24</v>
      </c>
      <c r="R67">
        <v>0.39200000000000002</v>
      </c>
      <c r="T67">
        <v>0.3</v>
      </c>
      <c r="U67">
        <v>0.32</v>
      </c>
      <c r="X67">
        <v>0.3</v>
      </c>
      <c r="Y67">
        <f t="shared" si="0"/>
        <v>8</v>
      </c>
      <c r="Z67">
        <f t="shared" si="1"/>
        <v>0.24</v>
      </c>
      <c r="AA67">
        <f t="shared" si="2"/>
        <v>0.39200000000000002</v>
      </c>
      <c r="AB67" s="7">
        <f t="shared" si="3"/>
        <v>0.30874999999999997</v>
      </c>
      <c r="AC67" s="7">
        <f t="shared" si="4"/>
        <v>0.3</v>
      </c>
      <c r="AD67" s="12">
        <f t="shared" si="5"/>
        <v>2.8340080971659857E-2</v>
      </c>
      <c r="AE67" s="12">
        <f t="shared" si="6"/>
        <v>4.0322580645162226E-3</v>
      </c>
      <c r="AF67" s="15">
        <f t="shared" si="7"/>
        <v>0.30937499999999996</v>
      </c>
    </row>
    <row r="68" spans="1:32" x14ac:dyDescent="0.2">
      <c r="A68" t="s">
        <v>289</v>
      </c>
      <c r="B68" s="10">
        <v>4.0000000000000001E-3</v>
      </c>
      <c r="G68">
        <v>7.4000000000000003E-3</v>
      </c>
      <c r="L68">
        <v>7.0000000000000001E-3</v>
      </c>
      <c r="M68">
        <v>8.9999999999999993E-3</v>
      </c>
      <c r="Y68">
        <f t="shared" si="0"/>
        <v>3</v>
      </c>
      <c r="Z68">
        <f t="shared" si="1"/>
        <v>7.0000000000000001E-3</v>
      </c>
      <c r="AA68">
        <f t="shared" si="2"/>
        <v>8.9999999999999993E-3</v>
      </c>
      <c r="AB68" s="7">
        <f t="shared" si="3"/>
        <v>7.7999999999999988E-3</v>
      </c>
      <c r="AC68" s="7">
        <f t="shared" si="4"/>
        <v>7.4000000000000003E-3</v>
      </c>
      <c r="AD68" s="12">
        <f t="shared" si="5"/>
        <v>5.1282051282051093E-2</v>
      </c>
      <c r="AE68" s="12">
        <f t="shared" si="6"/>
        <v>0.94999999999999962</v>
      </c>
      <c r="AF68" s="15">
        <f t="shared" si="7"/>
        <v>5.899999999999999E-3</v>
      </c>
    </row>
    <row r="69" spans="1:32" x14ac:dyDescent="0.2">
      <c r="A69" t="s">
        <v>292</v>
      </c>
      <c r="B69" s="10">
        <v>3.3</v>
      </c>
      <c r="C69">
        <v>3.16</v>
      </c>
      <c r="R69">
        <v>2.62</v>
      </c>
      <c r="T69">
        <v>3.3</v>
      </c>
      <c r="U69">
        <v>2.5099999999999998</v>
      </c>
      <c r="V69" s="14">
        <v>4</v>
      </c>
      <c r="X69">
        <v>5.2</v>
      </c>
      <c r="Y69">
        <f t="shared" si="0"/>
        <v>6</v>
      </c>
      <c r="Z69">
        <f t="shared" si="1"/>
        <v>2.5099999999999998</v>
      </c>
      <c r="AA69">
        <f t="shared" si="2"/>
        <v>5.2</v>
      </c>
      <c r="AB69" s="7">
        <f t="shared" si="3"/>
        <v>3.4649999999999999</v>
      </c>
      <c r="AC69" s="7">
        <f t="shared" si="4"/>
        <v>3.23</v>
      </c>
      <c r="AD69" s="12">
        <f t="shared" si="5"/>
        <v>6.7821067821067782E-2</v>
      </c>
      <c r="AE69" s="12">
        <f t="shared" si="6"/>
        <v>5.0000000000000017E-2</v>
      </c>
      <c r="AF69" s="15">
        <f t="shared" si="7"/>
        <v>3.3824999999999998</v>
      </c>
    </row>
    <row r="70" spans="1:32" x14ac:dyDescent="0.2">
      <c r="A70" t="s">
        <v>294</v>
      </c>
      <c r="B70" s="10">
        <v>0.33</v>
      </c>
      <c r="G70">
        <v>0.28000000000000003</v>
      </c>
      <c r="J70">
        <v>0.315</v>
      </c>
      <c r="K70">
        <v>0.31900000000000001</v>
      </c>
      <c r="L70">
        <v>0.35</v>
      </c>
      <c r="M70">
        <v>0.31</v>
      </c>
      <c r="R70">
        <v>0.33800000000000002</v>
      </c>
      <c r="T70">
        <v>0.35</v>
      </c>
      <c r="U70">
        <v>0.34</v>
      </c>
      <c r="X70">
        <v>0.3</v>
      </c>
      <c r="Y70">
        <f t="shared" si="0"/>
        <v>9</v>
      </c>
      <c r="Z70">
        <f t="shared" si="1"/>
        <v>0.28000000000000003</v>
      </c>
      <c r="AA70">
        <f t="shared" si="2"/>
        <v>0.35</v>
      </c>
      <c r="AB70" s="7">
        <f t="shared" si="3"/>
        <v>0.32244444444444442</v>
      </c>
      <c r="AC70" s="7">
        <f t="shared" si="4"/>
        <v>0.31900000000000001</v>
      </c>
      <c r="AD70" s="12">
        <f t="shared" si="5"/>
        <v>1.0682288077188061E-2</v>
      </c>
      <c r="AE70" s="12">
        <f t="shared" si="6"/>
        <v>2.2895622895623007E-2</v>
      </c>
      <c r="AF70" s="15">
        <f t="shared" si="7"/>
        <v>0.32622222222222219</v>
      </c>
    </row>
    <row r="71" spans="1:32" x14ac:dyDescent="0.2">
      <c r="A71" t="s">
        <v>295</v>
      </c>
      <c r="B71" s="10">
        <v>0.37</v>
      </c>
      <c r="G71">
        <v>0.27</v>
      </c>
      <c r="J71">
        <v>0.31900000000000001</v>
      </c>
      <c r="K71">
        <v>0.314</v>
      </c>
      <c r="L71">
        <v>0.33</v>
      </c>
      <c r="M71">
        <v>0.35</v>
      </c>
      <c r="N71">
        <v>0.42</v>
      </c>
      <c r="R71">
        <v>0.27</v>
      </c>
      <c r="T71">
        <v>0.28999999999999998</v>
      </c>
      <c r="U71">
        <v>0.3</v>
      </c>
      <c r="X71">
        <v>0.3</v>
      </c>
      <c r="Y71">
        <f t="shared" si="0"/>
        <v>10</v>
      </c>
      <c r="Z71">
        <f t="shared" si="1"/>
        <v>0.27</v>
      </c>
      <c r="AA71">
        <f t="shared" si="2"/>
        <v>0.42</v>
      </c>
      <c r="AB71" s="7">
        <f t="shared" si="3"/>
        <v>0.31629999999999997</v>
      </c>
      <c r="AC71" s="7">
        <f t="shared" si="4"/>
        <v>0.307</v>
      </c>
      <c r="AD71" s="12">
        <f t="shared" si="5"/>
        <v>2.9402466013278457E-2</v>
      </c>
      <c r="AE71" s="12">
        <f t="shared" si="6"/>
        <v>0.14513513513513521</v>
      </c>
      <c r="AF71" s="15">
        <f t="shared" si="7"/>
        <v>0.34314999999999996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topLeftCell="A26" workbookViewId="0">
      <selection activeCell="B52" sqref="B52:Q65"/>
    </sheetView>
  </sheetViews>
  <sheetFormatPr defaultRowHeight="12" x14ac:dyDescent="0.2"/>
  <sheetData>
    <row r="1" spans="1:32" x14ac:dyDescent="0.2">
      <c r="A1" t="s">
        <v>120</v>
      </c>
      <c r="B1" t="s">
        <v>359</v>
      </c>
      <c r="C1" t="s">
        <v>359</v>
      </c>
      <c r="D1" t="s">
        <v>359</v>
      </c>
      <c r="E1" t="s">
        <v>359</v>
      </c>
      <c r="F1" t="s">
        <v>359</v>
      </c>
      <c r="G1" t="s">
        <v>359</v>
      </c>
      <c r="H1" t="s">
        <v>359</v>
      </c>
      <c r="I1" s="11" t="s">
        <v>359</v>
      </c>
      <c r="J1" t="s">
        <v>359</v>
      </c>
      <c r="K1" t="s">
        <v>359</v>
      </c>
      <c r="L1" t="s">
        <v>359</v>
      </c>
      <c r="M1" t="s">
        <v>359</v>
      </c>
      <c r="N1" t="s">
        <v>359</v>
      </c>
      <c r="O1" t="s">
        <v>359</v>
      </c>
      <c r="P1" t="s">
        <v>359</v>
      </c>
      <c r="Q1" t="s">
        <v>359</v>
      </c>
      <c r="R1" t="s">
        <v>359</v>
      </c>
      <c r="S1" t="s">
        <v>359</v>
      </c>
      <c r="T1" t="s">
        <v>359</v>
      </c>
      <c r="U1" t="s">
        <v>359</v>
      </c>
      <c r="V1" t="s">
        <v>359</v>
      </c>
      <c r="W1" t="s">
        <v>359</v>
      </c>
      <c r="X1" t="s">
        <v>359</v>
      </c>
    </row>
    <row r="2" spans="1:32" x14ac:dyDescent="0.2">
      <c r="A2" t="s">
        <v>122</v>
      </c>
      <c r="B2" t="s">
        <v>123</v>
      </c>
      <c r="C2" t="s">
        <v>123</v>
      </c>
      <c r="D2" t="s">
        <v>123</v>
      </c>
      <c r="E2" t="s">
        <v>123</v>
      </c>
      <c r="F2" t="s">
        <v>123</v>
      </c>
      <c r="G2" t="s">
        <v>123</v>
      </c>
      <c r="H2" t="s">
        <v>123</v>
      </c>
      <c r="I2" s="11" t="s">
        <v>123</v>
      </c>
      <c r="J2" t="s">
        <v>123</v>
      </c>
      <c r="K2" t="s">
        <v>123</v>
      </c>
      <c r="L2" t="s">
        <v>123</v>
      </c>
      <c r="M2" t="s">
        <v>123</v>
      </c>
      <c r="N2" t="s">
        <v>123</v>
      </c>
      <c r="O2" t="s">
        <v>123</v>
      </c>
      <c r="P2" t="s">
        <v>123</v>
      </c>
      <c r="Q2" t="s">
        <v>123</v>
      </c>
      <c r="R2" t="s">
        <v>123</v>
      </c>
      <c r="S2" t="s">
        <v>123</v>
      </c>
      <c r="T2" t="s">
        <v>123</v>
      </c>
      <c r="U2" t="s">
        <v>123</v>
      </c>
      <c r="V2" t="s">
        <v>123</v>
      </c>
      <c r="W2" t="s">
        <v>123</v>
      </c>
      <c r="X2" t="s">
        <v>123</v>
      </c>
    </row>
    <row r="3" spans="1:32" x14ac:dyDescent="0.2">
      <c r="A3" t="s">
        <v>124</v>
      </c>
      <c r="B3" t="s">
        <v>360</v>
      </c>
      <c r="C3" t="s">
        <v>360</v>
      </c>
      <c r="D3" t="s">
        <v>360</v>
      </c>
      <c r="E3" t="s">
        <v>360</v>
      </c>
      <c r="F3" t="s">
        <v>360</v>
      </c>
      <c r="G3" t="s">
        <v>360</v>
      </c>
      <c r="H3" t="s">
        <v>360</v>
      </c>
      <c r="I3" s="11" t="s">
        <v>360</v>
      </c>
      <c r="J3" t="s">
        <v>360</v>
      </c>
      <c r="K3" t="s">
        <v>360</v>
      </c>
      <c r="L3" t="s">
        <v>360</v>
      </c>
      <c r="M3" t="s">
        <v>360</v>
      </c>
      <c r="N3" t="s">
        <v>360</v>
      </c>
      <c r="O3" t="s">
        <v>360</v>
      </c>
      <c r="P3" t="s">
        <v>360</v>
      </c>
      <c r="Q3" t="s">
        <v>360</v>
      </c>
      <c r="R3" t="s">
        <v>360</v>
      </c>
      <c r="S3" t="s">
        <v>360</v>
      </c>
      <c r="T3" t="s">
        <v>360</v>
      </c>
      <c r="U3" t="s">
        <v>360</v>
      </c>
      <c r="V3" t="s">
        <v>360</v>
      </c>
      <c r="W3" t="s">
        <v>360</v>
      </c>
      <c r="X3" t="s">
        <v>360</v>
      </c>
    </row>
    <row r="4" spans="1:32" x14ac:dyDescent="0.2">
      <c r="A4" t="s">
        <v>127</v>
      </c>
      <c r="B4" t="s">
        <v>128</v>
      </c>
      <c r="C4" t="s">
        <v>300</v>
      </c>
      <c r="D4" t="s">
        <v>300</v>
      </c>
      <c r="E4" t="s">
        <v>131</v>
      </c>
      <c r="F4" t="s">
        <v>301</v>
      </c>
      <c r="G4" t="s">
        <v>301</v>
      </c>
      <c r="H4" t="s">
        <v>361</v>
      </c>
      <c r="I4" s="11" t="s">
        <v>362</v>
      </c>
      <c r="J4" t="s">
        <v>362</v>
      </c>
      <c r="K4" t="s">
        <v>363</v>
      </c>
      <c r="L4" t="s">
        <v>364</v>
      </c>
      <c r="M4" t="s">
        <v>364</v>
      </c>
      <c r="N4" t="s">
        <v>365</v>
      </c>
      <c r="O4" t="s">
        <v>132</v>
      </c>
      <c r="P4" t="s">
        <v>366</v>
      </c>
      <c r="Q4" t="s">
        <v>367</v>
      </c>
      <c r="R4" t="s">
        <v>368</v>
      </c>
      <c r="S4" t="s">
        <v>368</v>
      </c>
      <c r="T4" t="s">
        <v>368</v>
      </c>
      <c r="U4" t="s">
        <v>369</v>
      </c>
      <c r="V4" t="s">
        <v>369</v>
      </c>
      <c r="W4" t="s">
        <v>369</v>
      </c>
      <c r="X4" t="s">
        <v>369</v>
      </c>
    </row>
    <row r="5" spans="1:32" x14ac:dyDescent="0.2">
      <c r="A5" t="s">
        <v>145</v>
      </c>
      <c r="B5" t="s">
        <v>146</v>
      </c>
      <c r="C5" t="s">
        <v>146</v>
      </c>
      <c r="D5" t="s">
        <v>146</v>
      </c>
      <c r="E5" t="s">
        <v>149</v>
      </c>
      <c r="F5" t="s">
        <v>313</v>
      </c>
      <c r="G5" t="s">
        <v>313</v>
      </c>
      <c r="H5" t="s">
        <v>370</v>
      </c>
      <c r="I5" s="11" t="s">
        <v>371</v>
      </c>
      <c r="J5" t="s">
        <v>371</v>
      </c>
      <c r="K5" t="s">
        <v>372</v>
      </c>
      <c r="L5" t="s">
        <v>373</v>
      </c>
      <c r="M5" t="s">
        <v>373</v>
      </c>
      <c r="N5" t="s">
        <v>319</v>
      </c>
      <c r="O5" t="s">
        <v>150</v>
      </c>
      <c r="P5" t="s">
        <v>374</v>
      </c>
      <c r="Q5" t="s">
        <v>313</v>
      </c>
      <c r="R5" t="s">
        <v>375</v>
      </c>
      <c r="S5" t="s">
        <v>375</v>
      </c>
      <c r="T5" t="s">
        <v>375</v>
      </c>
      <c r="U5" t="s">
        <v>318</v>
      </c>
      <c r="V5" t="s">
        <v>318</v>
      </c>
      <c r="W5" t="s">
        <v>318</v>
      </c>
      <c r="X5" t="s">
        <v>318</v>
      </c>
    </row>
    <row r="6" spans="1:32" x14ac:dyDescent="0.2">
      <c r="A6" t="s">
        <v>163</v>
      </c>
      <c r="B6">
        <v>1994</v>
      </c>
      <c r="C6">
        <v>1995</v>
      </c>
      <c r="D6">
        <v>1995</v>
      </c>
      <c r="E6">
        <v>1996</v>
      </c>
      <c r="F6">
        <v>1997</v>
      </c>
      <c r="G6">
        <v>1998</v>
      </c>
      <c r="H6">
        <v>2000</v>
      </c>
      <c r="I6" s="11">
        <v>2000</v>
      </c>
      <c r="J6">
        <v>2000</v>
      </c>
      <c r="K6">
        <v>2001</v>
      </c>
      <c r="L6">
        <v>2002</v>
      </c>
      <c r="M6">
        <v>2002</v>
      </c>
      <c r="N6">
        <v>2005</v>
      </c>
      <c r="O6">
        <v>2006</v>
      </c>
      <c r="P6">
        <v>2006</v>
      </c>
      <c r="Q6">
        <v>2007</v>
      </c>
      <c r="R6">
        <v>2010</v>
      </c>
      <c r="S6">
        <v>2010</v>
      </c>
      <c r="T6">
        <v>2010</v>
      </c>
      <c r="U6">
        <v>2013</v>
      </c>
      <c r="V6">
        <v>2013</v>
      </c>
      <c r="W6">
        <v>2013</v>
      </c>
      <c r="X6">
        <v>2013</v>
      </c>
    </row>
    <row r="7" spans="1:32" x14ac:dyDescent="0.2">
      <c r="A7" t="s">
        <v>164</v>
      </c>
      <c r="B7" t="s">
        <v>165</v>
      </c>
      <c r="C7" t="s">
        <v>322</v>
      </c>
      <c r="D7" t="s">
        <v>322</v>
      </c>
      <c r="E7" t="s">
        <v>168</v>
      </c>
      <c r="F7" t="s">
        <v>323</v>
      </c>
      <c r="G7" t="s">
        <v>323</v>
      </c>
      <c r="H7" t="s">
        <v>376</v>
      </c>
      <c r="I7" s="11" t="s">
        <v>377</v>
      </c>
      <c r="J7" t="s">
        <v>377</v>
      </c>
      <c r="K7" t="s">
        <v>378</v>
      </c>
      <c r="L7" t="s">
        <v>379</v>
      </c>
      <c r="M7" t="s">
        <v>379</v>
      </c>
      <c r="N7" t="s">
        <v>380</v>
      </c>
      <c r="O7" t="s">
        <v>168</v>
      </c>
      <c r="P7" t="s">
        <v>381</v>
      </c>
      <c r="Q7" t="s">
        <v>382</v>
      </c>
      <c r="R7" t="s">
        <v>383</v>
      </c>
      <c r="S7" t="s">
        <v>383</v>
      </c>
      <c r="T7" t="s">
        <v>383</v>
      </c>
      <c r="U7" t="s">
        <v>384</v>
      </c>
      <c r="V7" t="s">
        <v>384</v>
      </c>
      <c r="W7" t="s">
        <v>384</v>
      </c>
      <c r="X7" t="s">
        <v>384</v>
      </c>
    </row>
    <row r="8" spans="1:32" x14ac:dyDescent="0.2">
      <c r="B8" t="s">
        <v>181</v>
      </c>
      <c r="C8" t="s">
        <v>334</v>
      </c>
      <c r="D8" t="s">
        <v>334</v>
      </c>
      <c r="E8" t="s">
        <v>184</v>
      </c>
      <c r="F8" t="s">
        <v>335</v>
      </c>
      <c r="G8" t="s">
        <v>385</v>
      </c>
      <c r="H8" t="s">
        <v>386</v>
      </c>
      <c r="I8" s="11" t="s">
        <v>387</v>
      </c>
      <c r="J8" t="s">
        <v>387</v>
      </c>
      <c r="K8" t="s">
        <v>388</v>
      </c>
      <c r="L8" t="s">
        <v>389</v>
      </c>
      <c r="M8" t="s">
        <v>389</v>
      </c>
      <c r="N8" t="s">
        <v>390</v>
      </c>
      <c r="O8" t="s">
        <v>391</v>
      </c>
      <c r="P8" t="s">
        <v>392</v>
      </c>
      <c r="Q8" t="s">
        <v>393</v>
      </c>
      <c r="R8" t="s">
        <v>394</v>
      </c>
      <c r="S8" t="s">
        <v>394</v>
      </c>
      <c r="T8" t="s">
        <v>395</v>
      </c>
      <c r="U8" t="s">
        <v>396</v>
      </c>
      <c r="V8" t="s">
        <v>396</v>
      </c>
      <c r="W8" t="s">
        <v>396</v>
      </c>
      <c r="X8" t="s">
        <v>396</v>
      </c>
    </row>
    <row r="9" spans="1:32" x14ac:dyDescent="0.2">
      <c r="I9" s="11"/>
      <c r="P9">
        <v>10989</v>
      </c>
    </row>
    <row r="10" spans="1:32" x14ac:dyDescent="0.2">
      <c r="D10" t="s">
        <v>347</v>
      </c>
      <c r="I10" s="11"/>
      <c r="K10" t="s">
        <v>397</v>
      </c>
      <c r="L10" t="s">
        <v>398</v>
      </c>
      <c r="M10" t="s">
        <v>399</v>
      </c>
      <c r="N10" t="s">
        <v>400</v>
      </c>
    </row>
    <row r="11" spans="1:32" x14ac:dyDescent="0.2">
      <c r="A11" t="s">
        <v>203</v>
      </c>
      <c r="B11" s="10" t="s">
        <v>204</v>
      </c>
      <c r="C11" t="s">
        <v>205</v>
      </c>
      <c r="D11" t="s">
        <v>205</v>
      </c>
      <c r="E11" t="s">
        <v>205</v>
      </c>
      <c r="F11" t="s">
        <v>205</v>
      </c>
      <c r="G11" t="s">
        <v>205</v>
      </c>
      <c r="H11" t="s">
        <v>205</v>
      </c>
      <c r="I11" s="11" t="s">
        <v>205</v>
      </c>
      <c r="J11" t="s">
        <v>205</v>
      </c>
      <c r="K11" t="s">
        <v>205</v>
      </c>
      <c r="L11" t="s">
        <v>205</v>
      </c>
      <c r="M11" t="s">
        <v>205</v>
      </c>
      <c r="N11" t="s">
        <v>205</v>
      </c>
      <c r="O11" t="s">
        <v>205</v>
      </c>
      <c r="P11" t="s">
        <v>205</v>
      </c>
      <c r="Q11" t="s">
        <v>205</v>
      </c>
      <c r="R11" t="s">
        <v>205</v>
      </c>
      <c r="S11" t="s">
        <v>205</v>
      </c>
      <c r="T11" t="s">
        <v>205</v>
      </c>
      <c r="U11" t="s">
        <v>205</v>
      </c>
      <c r="V11" t="s">
        <v>205</v>
      </c>
      <c r="W11" t="s">
        <v>205</v>
      </c>
      <c r="X11" t="s">
        <v>205</v>
      </c>
    </row>
    <row r="12" spans="1:32" x14ac:dyDescent="0.2">
      <c r="A12" t="s">
        <v>206</v>
      </c>
      <c r="B12" s="10"/>
      <c r="C12" t="s">
        <v>211</v>
      </c>
      <c r="D12" t="s">
        <v>211</v>
      </c>
      <c r="E12" t="s">
        <v>208</v>
      </c>
      <c r="F12" t="s">
        <v>352</v>
      </c>
      <c r="G12" t="s">
        <v>401</v>
      </c>
      <c r="H12" t="s">
        <v>402</v>
      </c>
      <c r="I12" s="11" t="s">
        <v>403</v>
      </c>
      <c r="J12" t="s">
        <v>404</v>
      </c>
      <c r="K12" t="s">
        <v>211</v>
      </c>
      <c r="L12" t="s">
        <v>208</v>
      </c>
      <c r="M12" t="s">
        <v>208</v>
      </c>
      <c r="N12" t="s">
        <v>217</v>
      </c>
      <c r="O12" t="s">
        <v>209</v>
      </c>
      <c r="P12" t="s">
        <v>208</v>
      </c>
      <c r="Q12" t="s">
        <v>208</v>
      </c>
      <c r="R12" t="s">
        <v>354</v>
      </c>
      <c r="S12" t="s">
        <v>354</v>
      </c>
      <c r="T12" t="s">
        <v>354</v>
      </c>
      <c r="U12" t="s">
        <v>207</v>
      </c>
      <c r="V12" t="s">
        <v>207</v>
      </c>
      <c r="W12" t="s">
        <v>209</v>
      </c>
      <c r="X12" t="s">
        <v>209</v>
      </c>
      <c r="Y12" t="s">
        <v>59</v>
      </c>
      <c r="Z12" t="s">
        <v>218</v>
      </c>
      <c r="AA12" t="s">
        <v>219</v>
      </c>
      <c r="AB12" t="s">
        <v>220</v>
      </c>
      <c r="AC12" t="s">
        <v>221</v>
      </c>
      <c r="AD12" t="s">
        <v>222</v>
      </c>
      <c r="AE12" t="s">
        <v>223</v>
      </c>
      <c r="AF12" s="10"/>
    </row>
    <row r="13" spans="1:32" x14ac:dyDescent="0.2">
      <c r="A13" t="s">
        <v>226</v>
      </c>
      <c r="B13" s="10">
        <v>4.84</v>
      </c>
      <c r="I13" s="11"/>
      <c r="P13" s="11"/>
      <c r="U13">
        <v>4.72</v>
      </c>
      <c r="V13">
        <v>4.7</v>
      </c>
      <c r="Y13">
        <f>COUNT(C13:X13)</f>
        <v>2</v>
      </c>
      <c r="Z13">
        <f>MIN(C13:X13)</f>
        <v>4.7</v>
      </c>
      <c r="AA13">
        <f>MAX(C13:X13)</f>
        <v>4.72</v>
      </c>
      <c r="AB13">
        <f>AVERAGE(C13:X13)</f>
        <v>4.71</v>
      </c>
      <c r="AC13">
        <f>MEDIAN(C13:X13)</f>
        <v>4.71</v>
      </c>
      <c r="AD13" s="12">
        <f>ABS((AA13-AB13)/AA13)</f>
        <v>2.1186440677965651E-3</v>
      </c>
      <c r="AE13" s="12">
        <f>ABS((B13-AB13)/B13)</f>
        <v>2.6859504132231385E-2</v>
      </c>
      <c r="AF13" s="10">
        <f>B13</f>
        <v>4.84</v>
      </c>
    </row>
    <row r="14" spans="1:32" x14ac:dyDescent="0.2">
      <c r="A14" t="s">
        <v>227</v>
      </c>
      <c r="B14" s="10">
        <v>0.23</v>
      </c>
      <c r="I14" s="11"/>
      <c r="P14" s="11"/>
      <c r="U14">
        <v>0.31</v>
      </c>
      <c r="V14">
        <v>0.24</v>
      </c>
      <c r="Y14">
        <f t="shared" ref="Y14:Y75" si="0">COUNT(C14:X14)</f>
        <v>2</v>
      </c>
      <c r="Z14">
        <f t="shared" ref="Z14:Z75" si="1">MIN(C14:X14)</f>
        <v>0.24</v>
      </c>
      <c r="AA14">
        <f t="shared" ref="AA14:AA75" si="2">MAX(C14:X14)</f>
        <v>0.31</v>
      </c>
      <c r="AB14">
        <f t="shared" ref="AB14:AB29" si="3">AVERAGE(C14:X14)</f>
        <v>0.27500000000000002</v>
      </c>
      <c r="AC14">
        <f t="shared" ref="AC14:AC75" si="4">MEDIAN(C14:X14)</f>
        <v>0.27500000000000002</v>
      </c>
      <c r="AD14" s="12">
        <f t="shared" ref="AD14:AD75" si="5">ABS((AA14-AB14)/AA14)</f>
        <v>0.11290322580645154</v>
      </c>
      <c r="AE14" s="12">
        <f t="shared" ref="AE14:AE75" si="6">ABS((B14-AB14)/B14)</f>
        <v>0.19565217391304351</v>
      </c>
      <c r="AF14" s="10">
        <f t="shared" ref="AF14:AF21" si="7">B14</f>
        <v>0.23</v>
      </c>
    </row>
    <row r="15" spans="1:32" x14ac:dyDescent="0.2">
      <c r="A15" t="s">
        <v>228</v>
      </c>
      <c r="B15" s="10">
        <v>14.15</v>
      </c>
      <c r="I15" s="11"/>
      <c r="P15" s="11"/>
      <c r="U15">
        <v>14.12</v>
      </c>
      <c r="V15">
        <v>14.12</v>
      </c>
      <c r="Y15">
        <f t="shared" si="0"/>
        <v>2</v>
      </c>
      <c r="Z15">
        <f t="shared" si="1"/>
        <v>14.12</v>
      </c>
      <c r="AA15">
        <f t="shared" si="2"/>
        <v>14.12</v>
      </c>
      <c r="AB15">
        <f t="shared" si="3"/>
        <v>14.12</v>
      </c>
      <c r="AC15">
        <f t="shared" si="4"/>
        <v>14.12</v>
      </c>
      <c r="AD15" s="12">
        <f t="shared" si="5"/>
        <v>0</v>
      </c>
      <c r="AE15" s="12">
        <f t="shared" si="6"/>
        <v>2.1201413427562642E-3</v>
      </c>
      <c r="AF15" s="10">
        <f t="shared" si="7"/>
        <v>14.15</v>
      </c>
    </row>
    <row r="16" spans="1:32" x14ac:dyDescent="0.2">
      <c r="A16" t="s">
        <v>229</v>
      </c>
      <c r="B16" s="10">
        <v>72.97</v>
      </c>
      <c r="I16" s="11"/>
      <c r="P16" s="11"/>
      <c r="U16">
        <v>72.180000000000007</v>
      </c>
      <c r="V16">
        <v>72.2</v>
      </c>
      <c r="Y16">
        <f t="shared" si="0"/>
        <v>2</v>
      </c>
      <c r="Z16">
        <f t="shared" si="1"/>
        <v>72.180000000000007</v>
      </c>
      <c r="AA16">
        <f t="shared" si="2"/>
        <v>72.2</v>
      </c>
      <c r="AB16">
        <f t="shared" si="3"/>
        <v>72.19</v>
      </c>
      <c r="AC16">
        <f t="shared" si="4"/>
        <v>72.19</v>
      </c>
      <c r="AD16" s="12">
        <f t="shared" si="5"/>
        <v>1.385041551247246E-4</v>
      </c>
      <c r="AE16" s="12">
        <f t="shared" si="6"/>
        <v>1.0689324379882159E-2</v>
      </c>
      <c r="AF16" s="10">
        <f t="shared" si="7"/>
        <v>72.97</v>
      </c>
    </row>
    <row r="17" spans="1:32" x14ac:dyDescent="0.2">
      <c r="A17" t="s">
        <v>230</v>
      </c>
      <c r="B17" s="10">
        <v>3.5999999999999997E-2</v>
      </c>
      <c r="I17" s="11"/>
      <c r="P17" s="11"/>
      <c r="U17">
        <v>0.04</v>
      </c>
      <c r="V17">
        <v>0.04</v>
      </c>
      <c r="Y17">
        <f t="shared" si="0"/>
        <v>2</v>
      </c>
      <c r="Z17">
        <f t="shared" si="1"/>
        <v>0.04</v>
      </c>
      <c r="AA17">
        <f t="shared" si="2"/>
        <v>0.04</v>
      </c>
      <c r="AB17">
        <f t="shared" si="3"/>
        <v>0.04</v>
      </c>
      <c r="AC17">
        <f t="shared" si="4"/>
        <v>0.04</v>
      </c>
      <c r="AD17" s="12">
        <f t="shared" si="5"/>
        <v>0</v>
      </c>
      <c r="AE17" s="12">
        <f t="shared" si="6"/>
        <v>0.11111111111111122</v>
      </c>
      <c r="AF17" s="10">
        <f t="shared" si="7"/>
        <v>3.5999999999999997E-2</v>
      </c>
    </row>
    <row r="18" spans="1:32" x14ac:dyDescent="0.2">
      <c r="A18" t="s">
        <v>231</v>
      </c>
      <c r="B18" s="10">
        <v>4.16</v>
      </c>
      <c r="I18" s="11"/>
      <c r="P18" s="11"/>
      <c r="U18">
        <v>4.24</v>
      </c>
      <c r="V18">
        <v>4.2</v>
      </c>
      <c r="Y18">
        <f t="shared" si="0"/>
        <v>2</v>
      </c>
      <c r="Z18">
        <f t="shared" si="1"/>
        <v>4.2</v>
      </c>
      <c r="AA18">
        <f t="shared" si="2"/>
        <v>4.24</v>
      </c>
      <c r="AB18">
        <f t="shared" si="3"/>
        <v>4.2200000000000006</v>
      </c>
      <c r="AC18">
        <f t="shared" si="4"/>
        <v>4.2200000000000006</v>
      </c>
      <c r="AD18" s="12">
        <f t="shared" si="5"/>
        <v>4.7169811320753709E-3</v>
      </c>
      <c r="AE18" s="12">
        <f t="shared" si="6"/>
        <v>1.4423076923077042E-2</v>
      </c>
      <c r="AF18" s="10">
        <f t="shared" si="7"/>
        <v>4.16</v>
      </c>
    </row>
    <row r="19" spans="1:32" x14ac:dyDescent="0.2">
      <c r="A19" t="s">
        <v>232</v>
      </c>
      <c r="B19" s="10">
        <v>0.98299999999999998</v>
      </c>
      <c r="I19" s="11"/>
      <c r="P19" s="11"/>
      <c r="U19">
        <v>1.03</v>
      </c>
      <c r="V19">
        <v>1.01</v>
      </c>
      <c r="Y19">
        <f t="shared" si="0"/>
        <v>2</v>
      </c>
      <c r="Z19">
        <f t="shared" si="1"/>
        <v>1.01</v>
      </c>
      <c r="AA19">
        <f t="shared" si="2"/>
        <v>1.03</v>
      </c>
      <c r="AB19">
        <f t="shared" si="3"/>
        <v>1.02</v>
      </c>
      <c r="AC19">
        <f t="shared" si="4"/>
        <v>1.02</v>
      </c>
      <c r="AD19" s="12">
        <f t="shared" si="5"/>
        <v>9.7087378640776777E-3</v>
      </c>
      <c r="AE19" s="12">
        <f t="shared" si="6"/>
        <v>3.7639877924720275E-2</v>
      </c>
      <c r="AF19" s="10">
        <f t="shared" si="7"/>
        <v>0.98299999999999998</v>
      </c>
    </row>
    <row r="20" spans="1:32" x14ac:dyDescent="0.2">
      <c r="A20" t="s">
        <v>233</v>
      </c>
      <c r="B20" s="10">
        <v>0.245</v>
      </c>
      <c r="I20" s="11"/>
      <c r="P20" s="11"/>
      <c r="U20">
        <v>0.24</v>
      </c>
      <c r="V20">
        <v>0.24</v>
      </c>
      <c r="Y20">
        <f t="shared" si="0"/>
        <v>2</v>
      </c>
      <c r="Z20">
        <f t="shared" si="1"/>
        <v>0.24</v>
      </c>
      <c r="AA20">
        <f t="shared" si="2"/>
        <v>0.24</v>
      </c>
      <c r="AB20">
        <f t="shared" si="3"/>
        <v>0.24</v>
      </c>
      <c r="AC20">
        <f t="shared" si="4"/>
        <v>0.24</v>
      </c>
      <c r="AD20" s="12">
        <f t="shared" si="5"/>
        <v>0</v>
      </c>
      <c r="AE20" s="12">
        <f t="shared" si="6"/>
        <v>2.0408163265306142E-2</v>
      </c>
      <c r="AF20" s="10">
        <f t="shared" si="7"/>
        <v>0.245</v>
      </c>
    </row>
    <row r="21" spans="1:32" x14ac:dyDescent="0.2">
      <c r="A21" t="s">
        <v>234</v>
      </c>
      <c r="B21" s="10">
        <v>5.1999999999999998E-2</v>
      </c>
      <c r="I21" s="11"/>
      <c r="P21" s="11"/>
      <c r="U21">
        <v>0.05</v>
      </c>
      <c r="V21">
        <v>0.05</v>
      </c>
      <c r="Y21">
        <f t="shared" si="0"/>
        <v>2</v>
      </c>
      <c r="Z21">
        <f t="shared" si="1"/>
        <v>0.05</v>
      </c>
      <c r="AA21">
        <f t="shared" si="2"/>
        <v>0.05</v>
      </c>
      <c r="AB21">
        <f t="shared" si="3"/>
        <v>0.05</v>
      </c>
      <c r="AC21">
        <f t="shared" si="4"/>
        <v>0.05</v>
      </c>
      <c r="AD21" s="12">
        <f t="shared" si="5"/>
        <v>0</v>
      </c>
      <c r="AE21" s="12">
        <f t="shared" si="6"/>
        <v>3.8461538461538367E-2</v>
      </c>
      <c r="AF21" s="10">
        <f t="shared" si="7"/>
        <v>5.1999999999999998E-2</v>
      </c>
    </row>
    <row r="22" spans="1:32" x14ac:dyDescent="0.2">
      <c r="A22" t="s">
        <v>235</v>
      </c>
      <c r="B22" s="10"/>
      <c r="I22" s="11"/>
      <c r="P22" s="11"/>
      <c r="U22">
        <v>2.21</v>
      </c>
      <c r="V22">
        <v>2.09</v>
      </c>
      <c r="Y22">
        <f t="shared" si="0"/>
        <v>2</v>
      </c>
      <c r="Z22">
        <f t="shared" si="1"/>
        <v>2.09</v>
      </c>
      <c r="AA22">
        <f t="shared" si="2"/>
        <v>2.21</v>
      </c>
      <c r="AB22">
        <f t="shared" si="3"/>
        <v>2.15</v>
      </c>
      <c r="AC22">
        <f t="shared" si="4"/>
        <v>2.15</v>
      </c>
      <c r="AD22" s="12">
        <f t="shared" si="5"/>
        <v>2.7149321266968351E-2</v>
      </c>
      <c r="AE22" s="12" t="e">
        <f t="shared" si="6"/>
        <v>#DIV/0!</v>
      </c>
      <c r="AF22" s="10"/>
    </row>
    <row r="23" spans="1:32" x14ac:dyDescent="0.2">
      <c r="A23" t="s">
        <v>236</v>
      </c>
      <c r="B23" s="10">
        <v>2.04</v>
      </c>
      <c r="I23" s="11"/>
      <c r="P23" s="11"/>
      <c r="Y23">
        <f t="shared" si="0"/>
        <v>0</v>
      </c>
      <c r="Z23">
        <f t="shared" si="1"/>
        <v>0</v>
      </c>
      <c r="AA23">
        <f t="shared" si="2"/>
        <v>0</v>
      </c>
      <c r="AB23" t="e">
        <f t="shared" si="3"/>
        <v>#DIV/0!</v>
      </c>
      <c r="AC23" t="e">
        <f t="shared" si="4"/>
        <v>#NUM!</v>
      </c>
      <c r="AD23" s="12" t="e">
        <f t="shared" si="5"/>
        <v>#DIV/0!</v>
      </c>
      <c r="AE23" s="12" t="e">
        <f t="shared" si="6"/>
        <v>#DIV/0!</v>
      </c>
      <c r="AF23" s="10">
        <f>B23</f>
        <v>2.04</v>
      </c>
    </row>
    <row r="24" spans="1:32" x14ac:dyDescent="0.2">
      <c r="A24" t="s">
        <v>358</v>
      </c>
      <c r="B24" s="10"/>
      <c r="I24" s="11"/>
      <c r="O24">
        <v>0.18</v>
      </c>
      <c r="P24" s="11"/>
      <c r="Y24">
        <f t="shared" si="0"/>
        <v>1</v>
      </c>
      <c r="Z24">
        <f t="shared" si="1"/>
        <v>0.18</v>
      </c>
      <c r="AA24">
        <f t="shared" si="2"/>
        <v>0.18</v>
      </c>
      <c r="AB24">
        <f t="shared" si="3"/>
        <v>0.18</v>
      </c>
      <c r="AC24">
        <f t="shared" si="4"/>
        <v>0.18</v>
      </c>
      <c r="AD24" s="12">
        <f t="shared" si="5"/>
        <v>0</v>
      </c>
      <c r="AE24" s="12" t="e">
        <f t="shared" si="6"/>
        <v>#DIV/0!</v>
      </c>
      <c r="AF24" s="10"/>
    </row>
    <row r="25" spans="1:32" x14ac:dyDescent="0.2">
      <c r="A25" t="s">
        <v>238</v>
      </c>
      <c r="B25" s="10"/>
      <c r="I25" s="11"/>
      <c r="P25" s="11"/>
      <c r="W25">
        <v>0.75</v>
      </c>
      <c r="X25">
        <v>0.73</v>
      </c>
      <c r="Y25">
        <f t="shared" si="0"/>
        <v>2</v>
      </c>
      <c r="Z25">
        <f t="shared" si="1"/>
        <v>0.73</v>
      </c>
      <c r="AA25">
        <f t="shared" si="2"/>
        <v>0.75</v>
      </c>
      <c r="AB25">
        <f t="shared" si="3"/>
        <v>0.74</v>
      </c>
      <c r="AC25">
        <f t="shared" si="4"/>
        <v>0.74</v>
      </c>
      <c r="AD25" s="12">
        <f t="shared" si="5"/>
        <v>1.3333333333333345E-2</v>
      </c>
      <c r="AE25" s="12" t="e">
        <f t="shared" si="6"/>
        <v>#DIV/0!</v>
      </c>
      <c r="AF25" s="10">
        <f t="shared" ref="AF25:AF72" si="8">AVERAGE(AB25,B25)</f>
        <v>0.74</v>
      </c>
    </row>
    <row r="26" spans="1:32" x14ac:dyDescent="0.2">
      <c r="A26" t="s">
        <v>240</v>
      </c>
      <c r="B26" s="10">
        <v>1.9</v>
      </c>
      <c r="I26" s="11"/>
      <c r="P26" s="11"/>
      <c r="Y26">
        <f t="shared" si="0"/>
        <v>0</v>
      </c>
      <c r="Z26">
        <f t="shared" si="1"/>
        <v>0</v>
      </c>
      <c r="AA26">
        <f t="shared" si="2"/>
        <v>0</v>
      </c>
      <c r="AB26" t="e">
        <f t="shared" si="3"/>
        <v>#DIV/0!</v>
      </c>
      <c r="AC26" t="e">
        <f t="shared" si="4"/>
        <v>#NUM!</v>
      </c>
      <c r="AD26" s="12" t="e">
        <f t="shared" si="5"/>
        <v>#DIV/0!</v>
      </c>
      <c r="AE26" s="12" t="e">
        <f t="shared" si="6"/>
        <v>#DIV/0!</v>
      </c>
      <c r="AF26" s="10">
        <f>B26</f>
        <v>1.9</v>
      </c>
    </row>
    <row r="27" spans="1:32" x14ac:dyDescent="0.2">
      <c r="A27" t="s">
        <v>241</v>
      </c>
      <c r="B27" s="10">
        <v>25</v>
      </c>
      <c r="I27" s="11"/>
      <c r="P27" s="11"/>
      <c r="Y27">
        <f t="shared" si="0"/>
        <v>0</v>
      </c>
      <c r="Z27">
        <f t="shared" si="1"/>
        <v>0</v>
      </c>
      <c r="AA27">
        <f t="shared" si="2"/>
        <v>0</v>
      </c>
      <c r="AB27" t="e">
        <f t="shared" si="3"/>
        <v>#DIV/0!</v>
      </c>
      <c r="AC27" t="e">
        <f t="shared" si="4"/>
        <v>#NUM!</v>
      </c>
      <c r="AD27" s="12" t="e">
        <f t="shared" si="5"/>
        <v>#DIV/0!</v>
      </c>
      <c r="AE27" s="12" t="e">
        <f t="shared" si="6"/>
        <v>#DIV/0!</v>
      </c>
      <c r="AF27" s="10">
        <f t="shared" ref="AF27:AF28" si="9">B27</f>
        <v>25</v>
      </c>
    </row>
    <row r="28" spans="1:32" x14ac:dyDescent="0.2">
      <c r="A28" t="s">
        <v>242</v>
      </c>
      <c r="B28" s="10">
        <v>500</v>
      </c>
      <c r="I28" s="11"/>
      <c r="P28" s="11"/>
      <c r="Y28">
        <f t="shared" si="0"/>
        <v>0</v>
      </c>
      <c r="Z28">
        <f t="shared" si="1"/>
        <v>0</v>
      </c>
      <c r="AA28">
        <f t="shared" si="2"/>
        <v>0</v>
      </c>
      <c r="AB28" t="e">
        <f t="shared" si="3"/>
        <v>#DIV/0!</v>
      </c>
      <c r="AC28" t="e">
        <f t="shared" si="4"/>
        <v>#NUM!</v>
      </c>
      <c r="AD28" s="12" t="e">
        <f t="shared" si="5"/>
        <v>#DIV/0!</v>
      </c>
      <c r="AE28" s="12" t="e">
        <f t="shared" si="6"/>
        <v>#DIV/0!</v>
      </c>
      <c r="AF28" s="10">
        <f t="shared" si="9"/>
        <v>500</v>
      </c>
    </row>
    <row r="29" spans="1:32" x14ac:dyDescent="0.2">
      <c r="A29" t="s">
        <v>243</v>
      </c>
      <c r="B29" s="10">
        <v>500</v>
      </c>
      <c r="I29" s="11"/>
      <c r="J29">
        <v>421</v>
      </c>
      <c r="P29" s="11"/>
      <c r="Y29">
        <f t="shared" si="0"/>
        <v>1</v>
      </c>
      <c r="Z29">
        <f t="shared" si="1"/>
        <v>421</v>
      </c>
      <c r="AA29">
        <f t="shared" si="2"/>
        <v>421</v>
      </c>
      <c r="AB29">
        <f t="shared" si="3"/>
        <v>421</v>
      </c>
      <c r="AC29">
        <f t="shared" si="4"/>
        <v>421</v>
      </c>
      <c r="AD29" s="12">
        <f t="shared" si="5"/>
        <v>0</v>
      </c>
      <c r="AE29" s="12">
        <f t="shared" si="6"/>
        <v>0.158</v>
      </c>
      <c r="AF29" s="10">
        <f t="shared" si="8"/>
        <v>460.5</v>
      </c>
    </row>
    <row r="30" spans="1:32" x14ac:dyDescent="0.2">
      <c r="A30" t="s">
        <v>245</v>
      </c>
      <c r="B30" s="10">
        <v>620</v>
      </c>
      <c r="I30" s="11">
        <v>493</v>
      </c>
      <c r="P30" s="11"/>
      <c r="Y30">
        <f t="shared" si="0"/>
        <v>1</v>
      </c>
      <c r="Z30">
        <f t="shared" si="1"/>
        <v>493</v>
      </c>
      <c r="AA30">
        <f t="shared" si="2"/>
        <v>493</v>
      </c>
      <c r="AB30" t="e">
        <f>AVERAGE(C30:H30,J30:O30,Q30:X30)</f>
        <v>#DIV/0!</v>
      </c>
      <c r="AC30">
        <f t="shared" si="4"/>
        <v>493</v>
      </c>
      <c r="AD30" s="12" t="e">
        <f t="shared" si="5"/>
        <v>#DIV/0!</v>
      </c>
      <c r="AE30" s="12" t="e">
        <f t="shared" si="6"/>
        <v>#DIV/0!</v>
      </c>
      <c r="AF30" s="10">
        <f>B30</f>
        <v>620</v>
      </c>
    </row>
    <row r="31" spans="1:32" x14ac:dyDescent="0.2">
      <c r="A31" t="s">
        <v>246</v>
      </c>
      <c r="B31" s="10">
        <v>5.0999999999999996</v>
      </c>
      <c r="E31">
        <v>4.9800000000000004</v>
      </c>
      <c r="H31">
        <v>5.3</v>
      </c>
      <c r="I31" s="11"/>
      <c r="P31" s="11">
        <v>5.09</v>
      </c>
      <c r="Q31">
        <v>5.09</v>
      </c>
      <c r="Y31">
        <f t="shared" si="0"/>
        <v>4</v>
      </c>
      <c r="Z31">
        <f t="shared" si="1"/>
        <v>4.9800000000000004</v>
      </c>
      <c r="AA31">
        <f t="shared" si="2"/>
        <v>5.3</v>
      </c>
      <c r="AB31">
        <f t="shared" ref="AB31:AB75" si="10">AVERAGE(C31:H31,J31:O31,Q31:X31)</f>
        <v>5.123333333333334</v>
      </c>
      <c r="AC31">
        <f t="shared" si="4"/>
        <v>5.09</v>
      </c>
      <c r="AD31" s="12">
        <f t="shared" si="5"/>
        <v>3.333333333333318E-2</v>
      </c>
      <c r="AE31" s="12">
        <f t="shared" si="6"/>
        <v>4.5751633986930032E-3</v>
      </c>
      <c r="AF31" s="10">
        <f>AVERAGE(AB31,B31)</f>
        <v>5.1116666666666664</v>
      </c>
    </row>
    <row r="32" spans="1:32" x14ac:dyDescent="0.2">
      <c r="A32" t="s">
        <v>247</v>
      </c>
      <c r="B32" s="10">
        <v>9</v>
      </c>
      <c r="I32" s="11">
        <v>5.7</v>
      </c>
      <c r="P32" s="11"/>
      <c r="Y32">
        <f t="shared" si="0"/>
        <v>1</v>
      </c>
      <c r="Z32">
        <f t="shared" si="1"/>
        <v>5.7</v>
      </c>
      <c r="AA32">
        <f t="shared" si="2"/>
        <v>5.7</v>
      </c>
      <c r="AB32" t="e">
        <f t="shared" si="10"/>
        <v>#DIV/0!</v>
      </c>
      <c r="AC32">
        <f t="shared" si="4"/>
        <v>5.7</v>
      </c>
      <c r="AD32" s="12" t="e">
        <f t="shared" si="5"/>
        <v>#DIV/0!</v>
      </c>
      <c r="AE32" s="12" t="e">
        <f t="shared" si="6"/>
        <v>#DIV/0!</v>
      </c>
      <c r="AF32" s="10">
        <f>B32</f>
        <v>9</v>
      </c>
    </row>
    <row r="33" spans="1:32" x14ac:dyDescent="0.2">
      <c r="A33" t="s">
        <v>248</v>
      </c>
      <c r="B33" s="10">
        <v>6.1</v>
      </c>
      <c r="E33">
        <v>5.7</v>
      </c>
      <c r="H33">
        <v>8</v>
      </c>
      <c r="I33" s="11"/>
      <c r="P33" s="11">
        <v>6.29</v>
      </c>
      <c r="Q33">
        <v>6.29</v>
      </c>
      <c r="Y33">
        <f t="shared" si="0"/>
        <v>4</v>
      </c>
      <c r="Z33">
        <f t="shared" si="1"/>
        <v>5.7</v>
      </c>
      <c r="AA33">
        <f t="shared" si="2"/>
        <v>8</v>
      </c>
      <c r="AB33">
        <f>AVERAGE(C33:G33,J33:O33,Q33:X33)</f>
        <v>5.9950000000000001</v>
      </c>
      <c r="AC33">
        <f t="shared" si="4"/>
        <v>6.29</v>
      </c>
      <c r="AD33" s="12">
        <f t="shared" si="5"/>
        <v>0.25062499999999999</v>
      </c>
      <c r="AE33" s="12">
        <f t="shared" si="6"/>
        <v>1.7213114754098285E-2</v>
      </c>
      <c r="AF33" s="10">
        <f t="shared" si="8"/>
        <v>6.0474999999999994</v>
      </c>
    </row>
    <row r="34" spans="1:32" x14ac:dyDescent="0.2">
      <c r="A34" t="s">
        <v>249</v>
      </c>
      <c r="B34" s="10">
        <v>1.5</v>
      </c>
      <c r="E34">
        <v>1.446</v>
      </c>
      <c r="H34">
        <v>1.5</v>
      </c>
      <c r="I34" s="11"/>
      <c r="P34" s="11">
        <v>1.79</v>
      </c>
      <c r="Q34">
        <v>1.79</v>
      </c>
      <c r="Y34">
        <f t="shared" si="0"/>
        <v>4</v>
      </c>
      <c r="Z34">
        <f t="shared" si="1"/>
        <v>1.446</v>
      </c>
      <c r="AA34">
        <f t="shared" si="2"/>
        <v>1.79</v>
      </c>
      <c r="AB34">
        <f t="shared" si="10"/>
        <v>1.5786666666666667</v>
      </c>
      <c r="AC34">
        <f t="shared" si="4"/>
        <v>1.645</v>
      </c>
      <c r="AD34" s="12">
        <f t="shared" si="5"/>
        <v>0.11806331471135942</v>
      </c>
      <c r="AE34" s="12">
        <f t="shared" si="6"/>
        <v>5.2444444444444439E-2</v>
      </c>
      <c r="AF34" s="10">
        <f t="shared" si="8"/>
        <v>1.5393333333333334</v>
      </c>
    </row>
    <row r="35" spans="1:32" x14ac:dyDescent="0.2">
      <c r="A35" t="s">
        <v>250</v>
      </c>
      <c r="B35" s="10">
        <v>3.6</v>
      </c>
      <c r="I35" s="11"/>
      <c r="P35" s="11">
        <v>3.5</v>
      </c>
      <c r="Q35">
        <v>3.5</v>
      </c>
      <c r="Y35">
        <f t="shared" si="0"/>
        <v>2</v>
      </c>
      <c r="Z35">
        <f t="shared" si="1"/>
        <v>3.5</v>
      </c>
      <c r="AA35">
        <f t="shared" si="2"/>
        <v>3.5</v>
      </c>
      <c r="AB35">
        <f t="shared" si="10"/>
        <v>3.5</v>
      </c>
      <c r="AC35">
        <f t="shared" si="4"/>
        <v>3.5</v>
      </c>
      <c r="AD35" s="12">
        <f t="shared" si="5"/>
        <v>0</v>
      </c>
      <c r="AE35" s="12">
        <f t="shared" si="6"/>
        <v>2.7777777777777801E-2</v>
      </c>
      <c r="AF35" s="10">
        <f t="shared" si="8"/>
        <v>3.55</v>
      </c>
    </row>
    <row r="36" spans="1:32" x14ac:dyDescent="0.2">
      <c r="A36" t="s">
        <v>251</v>
      </c>
      <c r="B36" s="10">
        <v>5.9</v>
      </c>
      <c r="I36" s="11"/>
      <c r="P36" s="11"/>
      <c r="Y36">
        <f t="shared" si="0"/>
        <v>0</v>
      </c>
      <c r="Z36">
        <f t="shared" si="1"/>
        <v>0</v>
      </c>
      <c r="AA36">
        <f t="shared" si="2"/>
        <v>0</v>
      </c>
      <c r="AB36" t="e">
        <f t="shared" si="10"/>
        <v>#DIV/0!</v>
      </c>
      <c r="AC36" t="e">
        <f t="shared" si="4"/>
        <v>#NUM!</v>
      </c>
      <c r="AD36" s="12" t="e">
        <f t="shared" si="5"/>
        <v>#DIV/0!</v>
      </c>
      <c r="AE36" s="12" t="e">
        <f t="shared" si="6"/>
        <v>#DIV/0!</v>
      </c>
      <c r="AF36" s="10">
        <f>B36</f>
        <v>5.9</v>
      </c>
    </row>
    <row r="37" spans="1:32" x14ac:dyDescent="0.2">
      <c r="A37" t="s">
        <v>252</v>
      </c>
      <c r="B37" s="10">
        <v>55</v>
      </c>
      <c r="C37">
        <v>45</v>
      </c>
      <c r="I37" s="11">
        <v>46</v>
      </c>
      <c r="L37">
        <v>45</v>
      </c>
      <c r="M37">
        <v>50.4</v>
      </c>
      <c r="P37" s="11">
        <v>49.8</v>
      </c>
      <c r="Q37" s="23">
        <v>49.8</v>
      </c>
      <c r="Y37">
        <f t="shared" si="0"/>
        <v>6</v>
      </c>
      <c r="Z37">
        <f t="shared" si="1"/>
        <v>45</v>
      </c>
      <c r="AA37">
        <f t="shared" si="2"/>
        <v>50.4</v>
      </c>
      <c r="AB37">
        <f t="shared" si="10"/>
        <v>47.55</v>
      </c>
      <c r="AC37">
        <f t="shared" si="4"/>
        <v>47.9</v>
      </c>
      <c r="AD37" s="12">
        <f t="shared" si="5"/>
        <v>5.6547619047619076E-2</v>
      </c>
      <c r="AE37" s="12">
        <f t="shared" si="6"/>
        <v>0.13545454545454549</v>
      </c>
      <c r="AF37" s="10">
        <f t="shared" si="8"/>
        <v>51.274999999999999</v>
      </c>
    </row>
    <row r="38" spans="1:32" x14ac:dyDescent="0.2">
      <c r="A38" t="s">
        <v>253</v>
      </c>
      <c r="B38" s="10">
        <v>13</v>
      </c>
      <c r="I38" s="11">
        <v>18.899999999999999</v>
      </c>
      <c r="P38" s="11"/>
      <c r="Y38">
        <f t="shared" si="0"/>
        <v>1</v>
      </c>
      <c r="Z38">
        <f t="shared" si="1"/>
        <v>18.899999999999999</v>
      </c>
      <c r="AA38">
        <f t="shared" si="2"/>
        <v>18.899999999999999</v>
      </c>
      <c r="AB38" t="e">
        <f t="shared" si="10"/>
        <v>#DIV/0!</v>
      </c>
      <c r="AC38">
        <f t="shared" si="4"/>
        <v>18.899999999999999</v>
      </c>
      <c r="AD38" s="12" t="e">
        <f t="shared" si="5"/>
        <v>#DIV/0!</v>
      </c>
      <c r="AE38" s="12" t="e">
        <f t="shared" si="6"/>
        <v>#DIV/0!</v>
      </c>
      <c r="AF38" s="10">
        <f>B38</f>
        <v>13</v>
      </c>
    </row>
    <row r="39" spans="1:32" x14ac:dyDescent="0.2">
      <c r="A39" t="s">
        <v>255</v>
      </c>
      <c r="B39" s="10">
        <v>4.7</v>
      </c>
      <c r="E39">
        <v>4.4000000000000004</v>
      </c>
      <c r="G39">
        <v>4.43</v>
      </c>
      <c r="H39">
        <v>4.76</v>
      </c>
      <c r="I39" s="11">
        <v>4.2</v>
      </c>
      <c r="P39" s="11">
        <v>4.5599999999999996</v>
      </c>
      <c r="Q39">
        <v>4.5599999999999996</v>
      </c>
      <c r="Y39">
        <f t="shared" si="0"/>
        <v>6</v>
      </c>
      <c r="Z39">
        <f t="shared" si="1"/>
        <v>4.2</v>
      </c>
      <c r="AA39">
        <f t="shared" si="2"/>
        <v>4.76</v>
      </c>
      <c r="AB39">
        <f t="shared" si="10"/>
        <v>4.5374999999999996</v>
      </c>
      <c r="AC39">
        <f t="shared" si="4"/>
        <v>4.4949999999999992</v>
      </c>
      <c r="AD39" s="12">
        <f t="shared" si="5"/>
        <v>4.6743697478991632E-2</v>
      </c>
      <c r="AE39" s="12">
        <f t="shared" si="6"/>
        <v>3.4574468085106495E-2</v>
      </c>
      <c r="AF39" s="10">
        <f t="shared" si="8"/>
        <v>4.6187500000000004</v>
      </c>
    </row>
    <row r="40" spans="1:32" x14ac:dyDescent="0.2">
      <c r="A40" t="s">
        <v>256</v>
      </c>
      <c r="B40" s="10"/>
      <c r="I40" s="11"/>
      <c r="P40" s="11"/>
      <c r="Q40">
        <v>2.39</v>
      </c>
      <c r="Y40">
        <f t="shared" si="0"/>
        <v>1</v>
      </c>
      <c r="Z40">
        <f t="shared" si="1"/>
        <v>2.39</v>
      </c>
      <c r="AA40">
        <f t="shared" si="2"/>
        <v>2.39</v>
      </c>
      <c r="AB40">
        <f t="shared" si="10"/>
        <v>2.39</v>
      </c>
      <c r="AC40">
        <f t="shared" si="4"/>
        <v>2.39</v>
      </c>
      <c r="AD40" s="12">
        <f t="shared" si="5"/>
        <v>0</v>
      </c>
      <c r="AE40" s="12" t="e">
        <f t="shared" si="6"/>
        <v>#DIV/0!</v>
      </c>
      <c r="AF40" s="10">
        <f>Q40</f>
        <v>2.39</v>
      </c>
    </row>
    <row r="41" spans="1:32" x14ac:dyDescent="0.2">
      <c r="A41" t="s">
        <v>257</v>
      </c>
      <c r="B41" s="10">
        <v>2.7</v>
      </c>
      <c r="E41">
        <v>2.34</v>
      </c>
      <c r="I41" s="11"/>
      <c r="P41" s="11"/>
      <c r="Y41">
        <f t="shared" si="0"/>
        <v>1</v>
      </c>
      <c r="Z41">
        <f t="shared" si="1"/>
        <v>2.34</v>
      </c>
      <c r="AA41">
        <f t="shared" si="2"/>
        <v>2.34</v>
      </c>
      <c r="AB41">
        <f t="shared" si="10"/>
        <v>2.34</v>
      </c>
      <c r="AC41">
        <f t="shared" si="4"/>
        <v>2.34</v>
      </c>
      <c r="AD41" s="12">
        <f t="shared" si="5"/>
        <v>0</v>
      </c>
      <c r="AE41" s="12">
        <f t="shared" si="6"/>
        <v>0.13333333333333344</v>
      </c>
      <c r="AF41" s="10">
        <f t="shared" si="8"/>
        <v>2.52</v>
      </c>
    </row>
    <row r="42" spans="1:32" x14ac:dyDescent="0.2">
      <c r="A42" t="s">
        <v>258</v>
      </c>
      <c r="B42" s="10">
        <v>127.5</v>
      </c>
      <c r="C42">
        <v>121</v>
      </c>
      <c r="E42">
        <v>127</v>
      </c>
      <c r="H42">
        <v>137</v>
      </c>
      <c r="I42" s="11">
        <v>105</v>
      </c>
      <c r="K42">
        <v>127.5</v>
      </c>
      <c r="P42" s="11">
        <v>129.30000000000001</v>
      </c>
      <c r="Q42">
        <v>129.30000000000001</v>
      </c>
      <c r="Y42">
        <f t="shared" si="0"/>
        <v>7</v>
      </c>
      <c r="Z42">
        <f t="shared" si="1"/>
        <v>105</v>
      </c>
      <c r="AA42">
        <f t="shared" si="2"/>
        <v>137</v>
      </c>
      <c r="AB42">
        <f t="shared" si="10"/>
        <v>128.35999999999999</v>
      </c>
      <c r="AC42">
        <f t="shared" si="4"/>
        <v>127.5</v>
      </c>
      <c r="AD42" s="12">
        <f t="shared" si="5"/>
        <v>6.3065693430657044E-2</v>
      </c>
      <c r="AE42" s="12">
        <f t="shared" si="6"/>
        <v>6.7450980392155706E-3</v>
      </c>
      <c r="AF42" s="10">
        <f>B42</f>
        <v>127.5</v>
      </c>
    </row>
    <row r="43" spans="1:32" x14ac:dyDescent="0.2">
      <c r="A43" t="s">
        <v>259</v>
      </c>
      <c r="B43" s="10">
        <v>63.5</v>
      </c>
      <c r="C43">
        <v>60</v>
      </c>
      <c r="E43">
        <v>67</v>
      </c>
      <c r="I43" s="11">
        <v>30.2</v>
      </c>
      <c r="K43">
        <v>63.5</v>
      </c>
      <c r="P43" s="11"/>
      <c r="Q43">
        <v>65.599999999999994</v>
      </c>
      <c r="Y43">
        <f t="shared" si="0"/>
        <v>5</v>
      </c>
      <c r="Z43">
        <f t="shared" si="1"/>
        <v>30.2</v>
      </c>
      <c r="AA43">
        <f t="shared" si="2"/>
        <v>67</v>
      </c>
      <c r="AB43">
        <f t="shared" si="10"/>
        <v>64.025000000000006</v>
      </c>
      <c r="AC43">
        <f t="shared" si="4"/>
        <v>63.5</v>
      </c>
      <c r="AD43" s="12">
        <f t="shared" si="5"/>
        <v>4.4402985074626783E-2</v>
      </c>
      <c r="AE43" s="12">
        <f t="shared" si="6"/>
        <v>8.267716535433161E-3</v>
      </c>
      <c r="AF43" s="10">
        <f t="shared" si="8"/>
        <v>63.762500000000003</v>
      </c>
    </row>
    <row r="44" spans="1:32" x14ac:dyDescent="0.2">
      <c r="A44" t="s">
        <v>260</v>
      </c>
      <c r="B44" s="10">
        <v>39</v>
      </c>
      <c r="C44">
        <v>35</v>
      </c>
      <c r="E44">
        <v>41</v>
      </c>
      <c r="I44" s="11"/>
      <c r="K44">
        <v>38</v>
      </c>
      <c r="P44" s="11"/>
      <c r="Y44">
        <f t="shared" si="0"/>
        <v>3</v>
      </c>
      <c r="Z44">
        <f t="shared" si="1"/>
        <v>35</v>
      </c>
      <c r="AA44">
        <f t="shared" si="2"/>
        <v>41</v>
      </c>
      <c r="AB44">
        <f t="shared" si="10"/>
        <v>38</v>
      </c>
      <c r="AC44">
        <f t="shared" si="4"/>
        <v>38</v>
      </c>
      <c r="AD44" s="12">
        <f t="shared" si="5"/>
        <v>7.3170731707317069E-2</v>
      </c>
      <c r="AE44" s="12">
        <f t="shared" si="6"/>
        <v>2.564102564102564E-2</v>
      </c>
      <c r="AF44" s="10">
        <f t="shared" si="8"/>
        <v>38.5</v>
      </c>
    </row>
    <row r="45" spans="1:32" x14ac:dyDescent="0.2">
      <c r="A45" t="s">
        <v>261</v>
      </c>
      <c r="B45" s="10">
        <v>290</v>
      </c>
      <c r="C45">
        <v>276</v>
      </c>
      <c r="E45">
        <v>287</v>
      </c>
      <c r="I45" s="11">
        <v>237</v>
      </c>
      <c r="P45" s="11">
        <v>211.4</v>
      </c>
      <c r="Q45">
        <v>211.4</v>
      </c>
      <c r="Y45">
        <f t="shared" si="0"/>
        <v>5</v>
      </c>
      <c r="Z45">
        <f t="shared" si="1"/>
        <v>211.4</v>
      </c>
      <c r="AA45">
        <f t="shared" si="2"/>
        <v>287</v>
      </c>
      <c r="AB45">
        <f>AVERAGE(C45:H45,J45:O45)</f>
        <v>281.5</v>
      </c>
      <c r="AC45">
        <f t="shared" si="4"/>
        <v>237</v>
      </c>
      <c r="AD45" s="12">
        <f t="shared" si="5"/>
        <v>1.9163763066202089E-2</v>
      </c>
      <c r="AE45" s="12">
        <f t="shared" si="6"/>
        <v>2.9310344827586206E-2</v>
      </c>
      <c r="AF45" s="10">
        <f t="shared" si="8"/>
        <v>285.75</v>
      </c>
    </row>
    <row r="46" spans="1:32" x14ac:dyDescent="0.2">
      <c r="A46" t="s">
        <v>262</v>
      </c>
      <c r="B46" s="10">
        <v>18</v>
      </c>
      <c r="C46">
        <v>22</v>
      </c>
      <c r="D46">
        <v>21.4</v>
      </c>
      <c r="I46" s="11"/>
      <c r="P46" s="11"/>
      <c r="Y46">
        <f t="shared" si="0"/>
        <v>2</v>
      </c>
      <c r="Z46">
        <f t="shared" si="1"/>
        <v>21.4</v>
      </c>
      <c r="AA46">
        <f t="shared" si="2"/>
        <v>22</v>
      </c>
      <c r="AB46">
        <f t="shared" si="10"/>
        <v>21.7</v>
      </c>
      <c r="AC46">
        <f t="shared" si="4"/>
        <v>21.7</v>
      </c>
      <c r="AD46" s="12">
        <f t="shared" si="5"/>
        <v>1.3636363636363669E-2</v>
      </c>
      <c r="AE46" s="12">
        <f t="shared" si="6"/>
        <v>0.20555555555555552</v>
      </c>
      <c r="AF46" s="10">
        <f t="shared" si="8"/>
        <v>19.850000000000001</v>
      </c>
    </row>
    <row r="47" spans="1:32" x14ac:dyDescent="0.2">
      <c r="A47" t="s">
        <v>263</v>
      </c>
      <c r="B47" s="10">
        <v>3.2</v>
      </c>
      <c r="C47">
        <v>3.3</v>
      </c>
      <c r="F47">
        <v>4.7300000000000004</v>
      </c>
      <c r="I47" s="11"/>
      <c r="P47" s="11"/>
      <c r="Y47">
        <f t="shared" si="0"/>
        <v>2</v>
      </c>
      <c r="Z47">
        <f t="shared" si="1"/>
        <v>3.3</v>
      </c>
      <c r="AA47">
        <f t="shared" si="2"/>
        <v>4.7300000000000004</v>
      </c>
      <c r="AB47">
        <f t="shared" si="10"/>
        <v>4.0150000000000006</v>
      </c>
      <c r="AC47">
        <f t="shared" si="4"/>
        <v>4.0150000000000006</v>
      </c>
      <c r="AD47" s="12">
        <f t="shared" si="5"/>
        <v>0.15116279069767438</v>
      </c>
      <c r="AE47" s="12">
        <f t="shared" si="6"/>
        <v>0.25468750000000012</v>
      </c>
      <c r="AF47" s="10">
        <f t="shared" si="8"/>
        <v>3.6075000000000004</v>
      </c>
    </row>
    <row r="48" spans="1:32" x14ac:dyDescent="0.2">
      <c r="A48" t="s">
        <v>266</v>
      </c>
      <c r="B48" s="10">
        <v>0.18</v>
      </c>
      <c r="I48" s="11"/>
      <c r="P48" s="11"/>
      <c r="Y48">
        <f t="shared" si="0"/>
        <v>0</v>
      </c>
      <c r="Z48">
        <f t="shared" si="1"/>
        <v>0</v>
      </c>
      <c r="AA48">
        <f t="shared" si="2"/>
        <v>0</v>
      </c>
      <c r="AB48" t="e">
        <f t="shared" si="10"/>
        <v>#DIV/0!</v>
      </c>
      <c r="AC48" t="e">
        <f t="shared" si="4"/>
        <v>#NUM!</v>
      </c>
      <c r="AD48" s="12" t="e">
        <f t="shared" si="5"/>
        <v>#DIV/0!</v>
      </c>
      <c r="AE48" s="12" t="e">
        <f t="shared" si="6"/>
        <v>#DIV/0!</v>
      </c>
      <c r="AF48" s="10">
        <f>B48</f>
        <v>0.18</v>
      </c>
    </row>
    <row r="49" spans="1:32" x14ac:dyDescent="0.2">
      <c r="A49" t="s">
        <v>269</v>
      </c>
      <c r="B49" s="10">
        <v>1.5</v>
      </c>
      <c r="E49">
        <v>1.5</v>
      </c>
      <c r="G49">
        <v>1.28</v>
      </c>
      <c r="H49">
        <v>1.59</v>
      </c>
      <c r="I49" s="11"/>
      <c r="P49" s="11">
        <v>1.53</v>
      </c>
      <c r="Q49">
        <v>1.53</v>
      </c>
      <c r="Y49">
        <f t="shared" si="0"/>
        <v>5</v>
      </c>
      <c r="Z49">
        <f t="shared" si="1"/>
        <v>1.28</v>
      </c>
      <c r="AA49">
        <f t="shared" si="2"/>
        <v>1.59</v>
      </c>
      <c r="AB49">
        <f t="shared" si="10"/>
        <v>1.4750000000000001</v>
      </c>
      <c r="AC49">
        <f t="shared" si="4"/>
        <v>1.53</v>
      </c>
      <c r="AD49" s="12">
        <f t="shared" si="5"/>
        <v>7.2327044025157217E-2</v>
      </c>
      <c r="AE49" s="12">
        <f t="shared" si="6"/>
        <v>1.6666666666666607E-2</v>
      </c>
      <c r="AF49" s="10">
        <f t="shared" si="8"/>
        <v>1.4875</v>
      </c>
    </row>
    <row r="50" spans="1:32" x14ac:dyDescent="0.2">
      <c r="A50" t="s">
        <v>270</v>
      </c>
      <c r="B50" s="10">
        <v>5.5</v>
      </c>
      <c r="C50">
        <v>5.3</v>
      </c>
      <c r="E50">
        <v>5.13</v>
      </c>
      <c r="H50">
        <v>5.6</v>
      </c>
      <c r="I50" s="11"/>
      <c r="P50" s="11">
        <v>5.41</v>
      </c>
      <c r="Q50">
        <v>5.41</v>
      </c>
      <c r="Y50">
        <f t="shared" si="0"/>
        <v>5</v>
      </c>
      <c r="Z50">
        <f t="shared" si="1"/>
        <v>5.13</v>
      </c>
      <c r="AA50">
        <f t="shared" si="2"/>
        <v>5.6</v>
      </c>
      <c r="AB50">
        <f t="shared" si="10"/>
        <v>5.36</v>
      </c>
      <c r="AC50">
        <f t="shared" si="4"/>
        <v>5.41</v>
      </c>
      <c r="AD50" s="12">
        <f t="shared" si="5"/>
        <v>4.285714285714274E-2</v>
      </c>
      <c r="AE50" s="12">
        <f t="shared" si="6"/>
        <v>2.5454545454545396E-2</v>
      </c>
      <c r="AF50" s="10">
        <f t="shared" si="8"/>
        <v>5.43</v>
      </c>
    </row>
    <row r="51" spans="1:32" x14ac:dyDescent="0.2">
      <c r="A51" t="s">
        <v>271</v>
      </c>
      <c r="B51" s="10">
        <v>1140</v>
      </c>
      <c r="C51">
        <v>904</v>
      </c>
      <c r="D51">
        <v>896</v>
      </c>
      <c r="E51">
        <v>890</v>
      </c>
      <c r="I51" s="11"/>
      <c r="K51">
        <v>894</v>
      </c>
      <c r="P51" s="11">
        <v>1072</v>
      </c>
      <c r="Q51">
        <v>1072</v>
      </c>
      <c r="Y51">
        <f t="shared" si="0"/>
        <v>6</v>
      </c>
      <c r="Z51">
        <f t="shared" si="1"/>
        <v>890</v>
      </c>
      <c r="AA51">
        <f t="shared" si="2"/>
        <v>1072</v>
      </c>
      <c r="AB51">
        <f t="shared" si="10"/>
        <v>931.2</v>
      </c>
      <c r="AC51">
        <f t="shared" si="4"/>
        <v>900</v>
      </c>
      <c r="AD51" s="12">
        <f t="shared" si="5"/>
        <v>0.13134328358208952</v>
      </c>
      <c r="AE51" s="12">
        <f t="shared" si="6"/>
        <v>0.18315789473684208</v>
      </c>
      <c r="AF51" s="10">
        <f>AB51</f>
        <v>931.2</v>
      </c>
    </row>
    <row r="52" spans="1:32" x14ac:dyDescent="0.2">
      <c r="A52" t="s">
        <v>272</v>
      </c>
      <c r="B52" s="10">
        <v>32</v>
      </c>
      <c r="C52">
        <v>30</v>
      </c>
      <c r="D52">
        <v>31</v>
      </c>
      <c r="E52">
        <v>30.1</v>
      </c>
      <c r="H52">
        <v>33.5</v>
      </c>
      <c r="I52" s="11"/>
      <c r="K52">
        <v>31.72</v>
      </c>
      <c r="P52" s="11">
        <v>28.67</v>
      </c>
      <c r="Q52">
        <v>28.67</v>
      </c>
      <c r="Y52">
        <f t="shared" si="0"/>
        <v>7</v>
      </c>
      <c r="Z52">
        <f t="shared" si="1"/>
        <v>28.67</v>
      </c>
      <c r="AA52">
        <f t="shared" si="2"/>
        <v>33.5</v>
      </c>
      <c r="AB52">
        <f t="shared" si="10"/>
        <v>30.831666666666667</v>
      </c>
      <c r="AC52">
        <f t="shared" si="4"/>
        <v>30.1</v>
      </c>
      <c r="AD52" s="12">
        <f t="shared" si="5"/>
        <v>7.9651741293532322E-2</v>
      </c>
      <c r="AE52" s="12">
        <f t="shared" si="6"/>
        <v>3.6510416666666656E-2</v>
      </c>
      <c r="AF52" s="10">
        <f t="shared" si="8"/>
        <v>31.415833333333332</v>
      </c>
    </row>
    <row r="53" spans="1:32" x14ac:dyDescent="0.2">
      <c r="A53" t="s">
        <v>273</v>
      </c>
      <c r="B53" s="10">
        <v>62.2</v>
      </c>
      <c r="C53">
        <v>65</v>
      </c>
      <c r="D53">
        <v>61</v>
      </c>
      <c r="E53">
        <v>61.8</v>
      </c>
      <c r="H53">
        <v>66.7</v>
      </c>
      <c r="I53" s="11"/>
      <c r="K53">
        <v>63.36</v>
      </c>
      <c r="P53" s="11">
        <v>56.34</v>
      </c>
      <c r="Q53">
        <v>56.34</v>
      </c>
      <c r="Y53">
        <f t="shared" si="0"/>
        <v>7</v>
      </c>
      <c r="Z53">
        <f t="shared" si="1"/>
        <v>56.34</v>
      </c>
      <c r="AA53">
        <f t="shared" si="2"/>
        <v>66.7</v>
      </c>
      <c r="AB53">
        <f t="shared" si="10"/>
        <v>62.366666666666674</v>
      </c>
      <c r="AC53">
        <f t="shared" si="4"/>
        <v>61.8</v>
      </c>
      <c r="AD53" s="12">
        <f t="shared" si="5"/>
        <v>6.4967516241878992E-2</v>
      </c>
      <c r="AE53" s="12">
        <f t="shared" si="6"/>
        <v>2.6795284030011477E-3</v>
      </c>
      <c r="AF53" s="10">
        <f t="shared" si="8"/>
        <v>62.283333333333339</v>
      </c>
    </row>
    <row r="54" spans="1:32" x14ac:dyDescent="0.2">
      <c r="A54" t="s">
        <v>274</v>
      </c>
      <c r="B54" s="10">
        <v>7.2</v>
      </c>
      <c r="D54">
        <v>7</v>
      </c>
      <c r="E54">
        <v>6.8</v>
      </c>
      <c r="I54" s="11"/>
      <c r="K54">
        <v>7.38</v>
      </c>
      <c r="P54" s="11"/>
      <c r="Y54">
        <f t="shared" si="0"/>
        <v>3</v>
      </c>
      <c r="Z54">
        <f t="shared" si="1"/>
        <v>6.8</v>
      </c>
      <c r="AA54">
        <f t="shared" si="2"/>
        <v>7.38</v>
      </c>
      <c r="AB54">
        <f t="shared" si="10"/>
        <v>7.06</v>
      </c>
      <c r="AC54">
        <f t="shared" si="4"/>
        <v>7</v>
      </c>
      <c r="AD54" s="12">
        <f t="shared" si="5"/>
        <v>4.3360433604336085E-2</v>
      </c>
      <c r="AE54" s="12">
        <f t="shared" si="6"/>
        <v>1.9444444444444525E-2</v>
      </c>
      <c r="AF54" s="10">
        <f t="shared" si="8"/>
        <v>7.13</v>
      </c>
    </row>
    <row r="55" spans="1:32" x14ac:dyDescent="0.2">
      <c r="A55" t="s">
        <v>275</v>
      </c>
      <c r="B55" s="10">
        <v>30</v>
      </c>
      <c r="C55">
        <v>27</v>
      </c>
      <c r="D55">
        <v>26</v>
      </c>
      <c r="E55">
        <v>26</v>
      </c>
      <c r="I55" s="11"/>
      <c r="K55">
        <v>27.24</v>
      </c>
      <c r="P55" s="11">
        <v>31.23</v>
      </c>
      <c r="Q55">
        <v>31.23</v>
      </c>
      <c r="Y55">
        <f t="shared" si="0"/>
        <v>6</v>
      </c>
      <c r="Z55">
        <f t="shared" si="1"/>
        <v>26</v>
      </c>
      <c r="AA55">
        <f t="shared" si="2"/>
        <v>31.23</v>
      </c>
      <c r="AB55">
        <f t="shared" si="10"/>
        <v>27.494</v>
      </c>
      <c r="AC55">
        <f t="shared" si="4"/>
        <v>27.119999999999997</v>
      </c>
      <c r="AD55" s="12">
        <f t="shared" si="5"/>
        <v>0.11962856227985913</v>
      </c>
      <c r="AE55" s="12">
        <f t="shared" si="6"/>
        <v>8.3533333333333334E-2</v>
      </c>
      <c r="AF55" s="10">
        <f t="shared" si="8"/>
        <v>28.747</v>
      </c>
    </row>
    <row r="56" spans="1:32" x14ac:dyDescent="0.2">
      <c r="A56" t="s">
        <v>276</v>
      </c>
      <c r="B56" s="10">
        <v>5.7</v>
      </c>
      <c r="C56">
        <v>5.6</v>
      </c>
      <c r="D56">
        <v>5.6</v>
      </c>
      <c r="E56">
        <v>5.79</v>
      </c>
      <c r="I56" s="11"/>
      <c r="K56">
        <v>5.57</v>
      </c>
      <c r="P56" s="11">
        <v>5.87</v>
      </c>
      <c r="Q56">
        <v>5.87</v>
      </c>
      <c r="Y56">
        <f t="shared" si="0"/>
        <v>6</v>
      </c>
      <c r="Z56">
        <f t="shared" si="1"/>
        <v>5.57</v>
      </c>
      <c r="AA56">
        <f t="shared" si="2"/>
        <v>5.87</v>
      </c>
      <c r="AB56">
        <f t="shared" si="10"/>
        <v>5.6859999999999999</v>
      </c>
      <c r="AC56">
        <f t="shared" si="4"/>
        <v>5.6950000000000003</v>
      </c>
      <c r="AD56" s="12">
        <f t="shared" si="5"/>
        <v>3.1345826235093723E-2</v>
      </c>
      <c r="AE56" s="12">
        <f t="shared" si="6"/>
        <v>2.4561403508772338E-3</v>
      </c>
      <c r="AF56" s="10">
        <f t="shared" si="8"/>
        <v>5.6929999999999996</v>
      </c>
    </row>
    <row r="57" spans="1:32" x14ac:dyDescent="0.2">
      <c r="A57" t="s">
        <v>277</v>
      </c>
      <c r="B57" s="10">
        <v>0.84</v>
      </c>
      <c r="C57">
        <v>0.67</v>
      </c>
      <c r="D57">
        <v>0.8</v>
      </c>
      <c r="E57">
        <v>0.76900000000000002</v>
      </c>
      <c r="H57">
        <v>0.78700000000000003</v>
      </c>
      <c r="I57" s="11"/>
      <c r="K57">
        <v>0.78</v>
      </c>
      <c r="P57" s="11">
        <v>0.79</v>
      </c>
      <c r="Q57">
        <v>0.79</v>
      </c>
      <c r="Y57">
        <f t="shared" si="0"/>
        <v>7</v>
      </c>
      <c r="Z57">
        <f t="shared" si="1"/>
        <v>0.67</v>
      </c>
      <c r="AA57">
        <f t="shared" si="2"/>
        <v>0.8</v>
      </c>
      <c r="AB57">
        <f t="shared" si="10"/>
        <v>0.76600000000000001</v>
      </c>
      <c r="AC57">
        <f t="shared" si="4"/>
        <v>0.78700000000000003</v>
      </c>
      <c r="AD57" s="12">
        <f t="shared" si="5"/>
        <v>4.2500000000000038E-2</v>
      </c>
      <c r="AE57" s="12">
        <f t="shared" si="6"/>
        <v>8.8095238095238046E-2</v>
      </c>
      <c r="AF57" s="10">
        <f t="shared" si="8"/>
        <v>0.80299999999999994</v>
      </c>
    </row>
    <row r="58" spans="1:32" x14ac:dyDescent="0.2">
      <c r="A58" t="s">
        <v>278</v>
      </c>
      <c r="B58" s="10">
        <v>5.3</v>
      </c>
      <c r="C58">
        <v>5.7</v>
      </c>
      <c r="D58">
        <v>5.8</v>
      </c>
      <c r="E58">
        <v>5.3</v>
      </c>
      <c r="I58" s="11"/>
      <c r="K58">
        <v>5.51</v>
      </c>
      <c r="P58" s="11">
        <v>5.68</v>
      </c>
      <c r="Q58">
        <v>5.68</v>
      </c>
      <c r="Y58">
        <f t="shared" si="0"/>
        <v>6</v>
      </c>
      <c r="Z58">
        <f t="shared" si="1"/>
        <v>5.3</v>
      </c>
      <c r="AA58">
        <f t="shared" si="2"/>
        <v>5.8</v>
      </c>
      <c r="AB58">
        <f t="shared" si="10"/>
        <v>5.5980000000000008</v>
      </c>
      <c r="AC58">
        <f t="shared" si="4"/>
        <v>5.68</v>
      </c>
      <c r="AD58" s="12">
        <f t="shared" si="5"/>
        <v>3.482758620689639E-2</v>
      </c>
      <c r="AE58" s="12">
        <f t="shared" si="6"/>
        <v>5.6226415094339802E-2</v>
      </c>
      <c r="AF58" s="10">
        <f t="shared" si="8"/>
        <v>5.4489999999999998</v>
      </c>
    </row>
    <row r="59" spans="1:32" x14ac:dyDescent="0.2">
      <c r="A59" t="s">
        <v>279</v>
      </c>
      <c r="B59" s="10">
        <v>1</v>
      </c>
      <c r="C59">
        <v>1.01</v>
      </c>
      <c r="D59">
        <v>0.92</v>
      </c>
      <c r="E59">
        <v>0.96099999999999997</v>
      </c>
      <c r="H59">
        <v>1.02</v>
      </c>
      <c r="I59" s="11"/>
      <c r="K59">
        <v>0.95</v>
      </c>
      <c r="P59" s="11">
        <v>1.0840000000000001</v>
      </c>
      <c r="Q59">
        <v>1.0840000000000001</v>
      </c>
      <c r="Y59">
        <f t="shared" si="0"/>
        <v>7</v>
      </c>
      <c r="Z59">
        <f t="shared" si="1"/>
        <v>0.92</v>
      </c>
      <c r="AA59">
        <f t="shared" si="2"/>
        <v>1.0840000000000001</v>
      </c>
      <c r="AB59">
        <f t="shared" si="10"/>
        <v>0.99083333333333334</v>
      </c>
      <c r="AC59">
        <f t="shared" si="4"/>
        <v>1.01</v>
      </c>
      <c r="AD59" s="12">
        <f t="shared" si="5"/>
        <v>8.5947109471094768E-2</v>
      </c>
      <c r="AE59" s="12">
        <f t="shared" si="6"/>
        <v>9.1666666666666563E-3</v>
      </c>
      <c r="AF59" s="10">
        <f t="shared" si="8"/>
        <v>0.99541666666666662</v>
      </c>
    </row>
    <row r="60" spans="1:32" x14ac:dyDescent="0.2">
      <c r="A60" t="s">
        <v>280</v>
      </c>
      <c r="B60" s="10">
        <v>6.3</v>
      </c>
      <c r="D60">
        <v>6</v>
      </c>
      <c r="E60">
        <v>6.3</v>
      </c>
      <c r="I60" s="11"/>
      <c r="K60">
        <v>6.21</v>
      </c>
      <c r="P60" s="11"/>
      <c r="Y60">
        <f t="shared" si="0"/>
        <v>3</v>
      </c>
      <c r="Z60">
        <f t="shared" si="1"/>
        <v>6</v>
      </c>
      <c r="AA60">
        <f t="shared" si="2"/>
        <v>6.3</v>
      </c>
      <c r="AB60">
        <f t="shared" si="10"/>
        <v>6.1700000000000008</v>
      </c>
      <c r="AC60">
        <f t="shared" si="4"/>
        <v>6.21</v>
      </c>
      <c r="AD60" s="12">
        <f t="shared" si="5"/>
        <v>2.0634920634920478E-2</v>
      </c>
      <c r="AE60" s="12">
        <f t="shared" si="6"/>
        <v>2.0634920634920478E-2</v>
      </c>
      <c r="AF60" s="10">
        <f t="shared" si="8"/>
        <v>6.2350000000000003</v>
      </c>
    </row>
    <row r="61" spans="1:32" x14ac:dyDescent="0.2">
      <c r="A61" t="s">
        <v>281</v>
      </c>
      <c r="B61" s="10">
        <v>1.26</v>
      </c>
      <c r="C61">
        <v>1.31</v>
      </c>
      <c r="D61">
        <v>1.29</v>
      </c>
      <c r="E61">
        <v>1.5</v>
      </c>
      <c r="I61" s="11"/>
      <c r="K61">
        <v>1.36</v>
      </c>
      <c r="P61" s="11">
        <v>1.44</v>
      </c>
      <c r="Q61">
        <v>1.44</v>
      </c>
      <c r="Y61">
        <f t="shared" si="0"/>
        <v>6</v>
      </c>
      <c r="Z61">
        <f t="shared" si="1"/>
        <v>1.29</v>
      </c>
      <c r="AA61">
        <f t="shared" si="2"/>
        <v>1.5</v>
      </c>
      <c r="AB61">
        <f t="shared" si="10"/>
        <v>1.3800000000000001</v>
      </c>
      <c r="AC61">
        <f t="shared" si="4"/>
        <v>1.4</v>
      </c>
      <c r="AD61" s="12">
        <f t="shared" si="5"/>
        <v>7.9999999999999918E-2</v>
      </c>
      <c r="AE61" s="12">
        <f t="shared" si="6"/>
        <v>9.5238095238095316E-2</v>
      </c>
      <c r="AF61" s="10">
        <f t="shared" si="8"/>
        <v>1.32</v>
      </c>
    </row>
    <row r="62" spans="1:32" x14ac:dyDescent="0.2">
      <c r="A62" t="s">
        <v>282</v>
      </c>
      <c r="B62" s="10">
        <v>3.8</v>
      </c>
      <c r="C62">
        <v>4.0999999999999996</v>
      </c>
      <c r="D62">
        <v>4.0999999999999996</v>
      </c>
      <c r="E62">
        <v>4.2</v>
      </c>
      <c r="I62" s="11"/>
      <c r="K62">
        <v>4.03</v>
      </c>
      <c r="P62" s="11"/>
      <c r="Y62">
        <f t="shared" si="0"/>
        <v>4</v>
      </c>
      <c r="Z62">
        <f t="shared" si="1"/>
        <v>4.03</v>
      </c>
      <c r="AA62">
        <f t="shared" si="2"/>
        <v>4.2</v>
      </c>
      <c r="AB62">
        <f t="shared" si="10"/>
        <v>4.1074999999999999</v>
      </c>
      <c r="AC62">
        <f t="shared" si="4"/>
        <v>4.0999999999999996</v>
      </c>
      <c r="AD62" s="12">
        <f t="shared" si="5"/>
        <v>2.2023809523809581E-2</v>
      </c>
      <c r="AE62" s="12">
        <f t="shared" si="6"/>
        <v>8.0921052631578977E-2</v>
      </c>
      <c r="AF62" s="10">
        <f t="shared" si="8"/>
        <v>3.9537499999999999</v>
      </c>
    </row>
    <row r="63" spans="1:32" x14ac:dyDescent="0.2">
      <c r="A63" t="s">
        <v>283</v>
      </c>
      <c r="B63" s="10">
        <v>0.41</v>
      </c>
      <c r="C63">
        <v>0.63</v>
      </c>
      <c r="D63">
        <v>0.64</v>
      </c>
      <c r="E63">
        <v>0.65</v>
      </c>
      <c r="I63" s="11"/>
      <c r="K63">
        <v>0.64</v>
      </c>
      <c r="P63" s="11">
        <v>0.47</v>
      </c>
      <c r="Q63">
        <v>0.47</v>
      </c>
      <c r="Y63">
        <f t="shared" si="0"/>
        <v>6</v>
      </c>
      <c r="Z63">
        <f t="shared" si="1"/>
        <v>0.47</v>
      </c>
      <c r="AA63">
        <f t="shared" si="2"/>
        <v>0.65</v>
      </c>
      <c r="AB63">
        <f>AVERAGE(C63:H63,J63:O63,Q63:X63)</f>
        <v>0.60600000000000009</v>
      </c>
      <c r="AC63">
        <f t="shared" si="4"/>
        <v>0.63500000000000001</v>
      </c>
      <c r="AD63" s="12">
        <f t="shared" si="5"/>
        <v>6.7692307692307579E-2</v>
      </c>
      <c r="AE63" s="12">
        <f t="shared" si="6"/>
        <v>0.47804878048780519</v>
      </c>
      <c r="AF63" s="10">
        <f>AVERAGE(C63:K63)</f>
        <v>0.64</v>
      </c>
    </row>
    <row r="64" spans="1:32" x14ac:dyDescent="0.2">
      <c r="A64" t="s">
        <v>284</v>
      </c>
      <c r="B64" s="10">
        <v>4.5</v>
      </c>
      <c r="C64">
        <v>4.3099999999999996</v>
      </c>
      <c r="D64">
        <v>4.4000000000000004</v>
      </c>
      <c r="E64">
        <v>4.46</v>
      </c>
      <c r="H64">
        <v>4.76</v>
      </c>
      <c r="I64" s="11"/>
      <c r="K64">
        <v>4.33</v>
      </c>
      <c r="P64" s="11">
        <v>5.09</v>
      </c>
      <c r="Q64">
        <v>5.09</v>
      </c>
      <c r="Y64">
        <f t="shared" si="0"/>
        <v>7</v>
      </c>
      <c r="Z64">
        <f t="shared" si="1"/>
        <v>4.3099999999999996</v>
      </c>
      <c r="AA64">
        <f t="shared" si="2"/>
        <v>5.09</v>
      </c>
      <c r="AB64">
        <f t="shared" si="10"/>
        <v>4.5583333333333327</v>
      </c>
      <c r="AC64">
        <f t="shared" si="4"/>
        <v>4.46</v>
      </c>
      <c r="AD64" s="12">
        <f t="shared" si="5"/>
        <v>0.10445317616241005</v>
      </c>
      <c r="AE64" s="12">
        <f t="shared" si="6"/>
        <v>1.2962962962962819E-2</v>
      </c>
      <c r="AF64" s="10">
        <f t="shared" si="8"/>
        <v>4.5291666666666668</v>
      </c>
    </row>
    <row r="65" spans="1:32" x14ac:dyDescent="0.2">
      <c r="A65" t="s">
        <v>285</v>
      </c>
      <c r="B65" s="10">
        <v>0.73</v>
      </c>
      <c r="C65">
        <v>0.64</v>
      </c>
      <c r="D65">
        <v>0.66</v>
      </c>
      <c r="E65">
        <v>0.67600000000000005</v>
      </c>
      <c r="H65">
        <v>0.79300000000000004</v>
      </c>
      <c r="I65" s="11"/>
      <c r="K65">
        <v>0.7</v>
      </c>
      <c r="P65" s="11">
        <v>0.71</v>
      </c>
      <c r="Q65">
        <v>0.71</v>
      </c>
      <c r="Y65">
        <f t="shared" si="0"/>
        <v>7</v>
      </c>
      <c r="Z65">
        <f t="shared" si="1"/>
        <v>0.64</v>
      </c>
      <c r="AA65">
        <f t="shared" si="2"/>
        <v>0.79300000000000004</v>
      </c>
      <c r="AB65">
        <f t="shared" si="10"/>
        <v>0.69650000000000001</v>
      </c>
      <c r="AC65">
        <f t="shared" si="4"/>
        <v>0.7</v>
      </c>
      <c r="AD65" s="12">
        <f t="shared" si="5"/>
        <v>0.12168978562421189</v>
      </c>
      <c r="AE65" s="12">
        <f t="shared" si="6"/>
        <v>4.5890410958904074E-2</v>
      </c>
      <c r="AF65" s="10">
        <f t="shared" si="8"/>
        <v>0.71324999999999994</v>
      </c>
    </row>
    <row r="66" spans="1:32" x14ac:dyDescent="0.2">
      <c r="A66" t="s">
        <v>286</v>
      </c>
      <c r="B66" s="10">
        <v>8.4</v>
      </c>
      <c r="C66">
        <v>7.7</v>
      </c>
      <c r="E66">
        <v>8.0500000000000007</v>
      </c>
      <c r="H66">
        <v>8.36</v>
      </c>
      <c r="I66" s="11"/>
      <c r="P66" s="11">
        <v>8.23</v>
      </c>
      <c r="Q66">
        <v>8.23</v>
      </c>
      <c r="Y66">
        <f t="shared" si="0"/>
        <v>5</v>
      </c>
      <c r="Z66">
        <f t="shared" si="1"/>
        <v>7.7</v>
      </c>
      <c r="AA66">
        <f t="shared" si="2"/>
        <v>8.36</v>
      </c>
      <c r="AB66">
        <f t="shared" si="10"/>
        <v>8.0850000000000009</v>
      </c>
      <c r="AC66">
        <f t="shared" si="4"/>
        <v>8.23</v>
      </c>
      <c r="AD66" s="12">
        <f t="shared" si="5"/>
        <v>3.2894736842105095E-2</v>
      </c>
      <c r="AE66" s="12">
        <f t="shared" si="6"/>
        <v>3.7499999999999936E-2</v>
      </c>
      <c r="AF66" s="10">
        <f t="shared" si="8"/>
        <v>8.2424999999999997</v>
      </c>
    </row>
    <row r="67" spans="1:32" x14ac:dyDescent="0.2">
      <c r="A67" t="s">
        <v>287</v>
      </c>
      <c r="B67" s="10">
        <v>1.2</v>
      </c>
      <c r="C67">
        <v>1.5</v>
      </c>
      <c r="E67">
        <v>1.262</v>
      </c>
      <c r="H67">
        <v>1.44</v>
      </c>
      <c r="I67" s="11"/>
      <c r="P67" s="11">
        <v>1.31</v>
      </c>
      <c r="Q67">
        <v>1.31</v>
      </c>
      <c r="Y67">
        <f t="shared" si="0"/>
        <v>5</v>
      </c>
      <c r="Z67">
        <f t="shared" si="1"/>
        <v>1.262</v>
      </c>
      <c r="AA67">
        <f t="shared" si="2"/>
        <v>1.5</v>
      </c>
      <c r="AB67">
        <f t="shared" si="10"/>
        <v>1.3780000000000001</v>
      </c>
      <c r="AC67">
        <f t="shared" si="4"/>
        <v>1.31</v>
      </c>
      <c r="AD67" s="12">
        <f t="shared" si="5"/>
        <v>8.1333333333333258E-2</v>
      </c>
      <c r="AE67" s="12">
        <f t="shared" si="6"/>
        <v>0.14833333333333348</v>
      </c>
      <c r="AF67" s="10">
        <f t="shared" si="8"/>
        <v>1.2890000000000001</v>
      </c>
    </row>
    <row r="68" spans="1:32" x14ac:dyDescent="0.2">
      <c r="A68" t="s">
        <v>288</v>
      </c>
      <c r="B68" s="10"/>
      <c r="E68">
        <v>1.9</v>
      </c>
      <c r="I68" s="11"/>
      <c r="P68" s="11"/>
      <c r="Y68">
        <f t="shared" si="0"/>
        <v>1</v>
      </c>
      <c r="Z68">
        <f t="shared" si="1"/>
        <v>1.9</v>
      </c>
      <c r="AA68">
        <f t="shared" si="2"/>
        <v>1.9</v>
      </c>
      <c r="AB68">
        <f t="shared" si="10"/>
        <v>1.9</v>
      </c>
      <c r="AC68">
        <f t="shared" si="4"/>
        <v>1.9</v>
      </c>
      <c r="AD68" s="12">
        <f t="shared" si="5"/>
        <v>0</v>
      </c>
      <c r="AE68" s="12" t="e">
        <f t="shared" si="6"/>
        <v>#DIV/0!</v>
      </c>
      <c r="AF68" s="10">
        <f>E68</f>
        <v>1.9</v>
      </c>
    </row>
    <row r="69" spans="1:32" x14ac:dyDescent="0.2">
      <c r="A69" t="s">
        <v>289</v>
      </c>
      <c r="B69" s="10">
        <v>7.0000000000000001E-3</v>
      </c>
      <c r="E69">
        <v>1.7000000000000001E-2</v>
      </c>
      <c r="I69" s="11"/>
      <c r="P69" s="11"/>
      <c r="Y69">
        <f t="shared" si="0"/>
        <v>1</v>
      </c>
      <c r="Z69">
        <f t="shared" si="1"/>
        <v>1.7000000000000001E-2</v>
      </c>
      <c r="AA69">
        <f t="shared" si="2"/>
        <v>1.7000000000000001E-2</v>
      </c>
      <c r="AB69">
        <f t="shared" si="10"/>
        <v>1.7000000000000001E-2</v>
      </c>
      <c r="AC69">
        <f t="shared" si="4"/>
        <v>1.7000000000000001E-2</v>
      </c>
      <c r="AD69" s="12">
        <f t="shared" si="5"/>
        <v>0</v>
      </c>
      <c r="AE69" s="12">
        <f t="shared" si="6"/>
        <v>1.4285714285714288</v>
      </c>
      <c r="AF69" s="10">
        <f t="shared" si="8"/>
        <v>1.2E-2</v>
      </c>
    </row>
    <row r="70" spans="1:32" x14ac:dyDescent="0.2">
      <c r="A70" t="s">
        <v>291</v>
      </c>
      <c r="B70" s="10">
        <v>0.54</v>
      </c>
      <c r="I70" s="11"/>
      <c r="P70" s="11"/>
      <c r="Y70">
        <f t="shared" si="0"/>
        <v>0</v>
      </c>
      <c r="Z70">
        <f t="shared" si="1"/>
        <v>0</v>
      </c>
      <c r="AA70">
        <f t="shared" si="2"/>
        <v>0</v>
      </c>
      <c r="AB70" t="e">
        <f t="shared" si="10"/>
        <v>#DIV/0!</v>
      </c>
      <c r="AC70" t="e">
        <f t="shared" si="4"/>
        <v>#NUM!</v>
      </c>
      <c r="AD70" s="12" t="e">
        <f t="shared" si="5"/>
        <v>#DIV/0!</v>
      </c>
      <c r="AE70" s="12" t="e">
        <f t="shared" si="6"/>
        <v>#DIV/0!</v>
      </c>
      <c r="AF70" s="10">
        <f>B70</f>
        <v>0.54</v>
      </c>
    </row>
    <row r="71" spans="1:32" x14ac:dyDescent="0.2">
      <c r="A71" t="s">
        <v>292</v>
      </c>
      <c r="B71" s="10">
        <v>16.399999999999999</v>
      </c>
      <c r="C71">
        <v>17.2</v>
      </c>
      <c r="I71" s="11">
        <v>15.45</v>
      </c>
      <c r="K71">
        <v>16.7</v>
      </c>
      <c r="P71" s="11"/>
      <c r="Y71">
        <f t="shared" si="0"/>
        <v>3</v>
      </c>
      <c r="Z71">
        <f t="shared" si="1"/>
        <v>15.45</v>
      </c>
      <c r="AA71">
        <f t="shared" si="2"/>
        <v>17.2</v>
      </c>
      <c r="AB71">
        <f t="shared" si="10"/>
        <v>16.95</v>
      </c>
      <c r="AC71">
        <f t="shared" si="4"/>
        <v>16.7</v>
      </c>
      <c r="AD71" s="12">
        <f t="shared" si="5"/>
        <v>1.4534883720930232E-2</v>
      </c>
      <c r="AE71" s="12">
        <f t="shared" si="6"/>
        <v>3.3536585365853702E-2</v>
      </c>
      <c r="AF71" s="10">
        <f t="shared" si="8"/>
        <v>16.674999999999997</v>
      </c>
    </row>
    <row r="72" spans="1:32" s="11" customFormat="1" x14ac:dyDescent="0.2">
      <c r="A72" s="11" t="s">
        <v>405</v>
      </c>
      <c r="B72" s="24"/>
      <c r="N72" s="11">
        <v>2.7200000000000002E-3</v>
      </c>
      <c r="Y72" s="11">
        <f t="shared" si="0"/>
        <v>1</v>
      </c>
      <c r="Z72" s="11">
        <f t="shared" si="1"/>
        <v>2.7200000000000002E-3</v>
      </c>
      <c r="AA72" s="11">
        <f t="shared" si="2"/>
        <v>2.7200000000000002E-3</v>
      </c>
      <c r="AB72" s="11">
        <f t="shared" si="10"/>
        <v>2.7200000000000002E-3</v>
      </c>
      <c r="AC72" s="11">
        <f t="shared" si="4"/>
        <v>2.7200000000000002E-3</v>
      </c>
      <c r="AD72" s="25">
        <f t="shared" si="5"/>
        <v>0</v>
      </c>
      <c r="AE72" s="25" t="e">
        <f t="shared" si="6"/>
        <v>#DIV/0!</v>
      </c>
      <c r="AF72" s="24">
        <f t="shared" si="8"/>
        <v>2.7200000000000002E-3</v>
      </c>
    </row>
    <row r="73" spans="1:32" x14ac:dyDescent="0.2">
      <c r="A73" t="s">
        <v>293</v>
      </c>
      <c r="B73" s="10">
        <v>0.05</v>
      </c>
      <c r="I73" s="11"/>
      <c r="P73" s="11"/>
      <c r="Y73">
        <f t="shared" si="0"/>
        <v>0</v>
      </c>
      <c r="Z73">
        <f t="shared" si="1"/>
        <v>0</v>
      </c>
      <c r="AA73">
        <f t="shared" si="2"/>
        <v>0</v>
      </c>
      <c r="AB73" t="e">
        <f t="shared" si="10"/>
        <v>#DIV/0!</v>
      </c>
      <c r="AC73" t="e">
        <f t="shared" si="4"/>
        <v>#NUM!</v>
      </c>
      <c r="AD73" s="12" t="e">
        <f t="shared" si="5"/>
        <v>#DIV/0!</v>
      </c>
      <c r="AE73" s="12" t="e">
        <f t="shared" si="6"/>
        <v>#DIV/0!</v>
      </c>
      <c r="AF73" s="10">
        <f>B73</f>
        <v>0.05</v>
      </c>
    </row>
    <row r="74" spans="1:32" x14ac:dyDescent="0.2">
      <c r="A74" t="s">
        <v>294</v>
      </c>
      <c r="B74" s="10">
        <v>12.4</v>
      </c>
      <c r="C74">
        <v>12.1</v>
      </c>
      <c r="E74">
        <v>11.76</v>
      </c>
      <c r="H74">
        <v>13.3</v>
      </c>
      <c r="I74" s="11"/>
      <c r="K74">
        <v>12.6</v>
      </c>
      <c r="P74" s="11">
        <v>12.09</v>
      </c>
      <c r="Q74">
        <v>12.09</v>
      </c>
      <c r="Y74">
        <f t="shared" si="0"/>
        <v>6</v>
      </c>
      <c r="Z74">
        <f t="shared" si="1"/>
        <v>11.76</v>
      </c>
      <c r="AA74">
        <f t="shared" si="2"/>
        <v>13.3</v>
      </c>
      <c r="AB74">
        <f t="shared" si="10"/>
        <v>12.37</v>
      </c>
      <c r="AC74">
        <f t="shared" si="4"/>
        <v>12.094999999999999</v>
      </c>
      <c r="AD74" s="12">
        <f t="shared" si="5"/>
        <v>6.9924812030075292E-2</v>
      </c>
      <c r="AE74" s="12">
        <f t="shared" si="6"/>
        <v>2.419354838709769E-3</v>
      </c>
      <c r="AF74" s="10">
        <f>AVERAGE(AB74,B74)</f>
        <v>12.385</v>
      </c>
    </row>
    <row r="75" spans="1:32" x14ac:dyDescent="0.2">
      <c r="A75" t="s">
        <v>295</v>
      </c>
      <c r="B75" s="10">
        <v>4.58</v>
      </c>
      <c r="C75">
        <v>4.7</v>
      </c>
      <c r="E75">
        <v>4.58</v>
      </c>
      <c r="I75" s="11"/>
      <c r="K75">
        <v>4.6399999999999997</v>
      </c>
      <c r="P75" s="11">
        <v>4.6100000000000003</v>
      </c>
      <c r="Q75">
        <v>4.6100000000000003</v>
      </c>
      <c r="Y75">
        <f t="shared" si="0"/>
        <v>5</v>
      </c>
      <c r="Z75">
        <f t="shared" si="1"/>
        <v>4.58</v>
      </c>
      <c r="AA75">
        <f t="shared" si="2"/>
        <v>4.7</v>
      </c>
      <c r="AB75">
        <f t="shared" si="10"/>
        <v>4.6325000000000003</v>
      </c>
      <c r="AC75">
        <f t="shared" si="4"/>
        <v>4.6100000000000003</v>
      </c>
      <c r="AD75" s="12">
        <f t="shared" si="5"/>
        <v>1.4361702127659552E-2</v>
      </c>
      <c r="AE75" s="12">
        <f t="shared" si="6"/>
        <v>1.1462882096069915E-2</v>
      </c>
      <c r="AF75" s="10">
        <f>AVERAGE(AB75,B75)</f>
        <v>4.6062500000000002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opLeftCell="A46" workbookViewId="0">
      <selection activeCell="B62" sqref="B62:Q75"/>
    </sheetView>
  </sheetViews>
  <sheetFormatPr defaultRowHeight="12" x14ac:dyDescent="0.2"/>
  <cols>
    <col min="1" max="1" width="17.1640625" customWidth="1"/>
    <col min="3" max="3" width="9.33203125" style="11"/>
  </cols>
  <sheetData>
    <row r="1" spans="1:31" x14ac:dyDescent="0.2">
      <c r="A1" t="s">
        <v>120</v>
      </c>
      <c r="B1" s="10" t="s">
        <v>121</v>
      </c>
      <c r="C1" s="11" t="s">
        <v>121</v>
      </c>
      <c r="D1" t="s">
        <v>121</v>
      </c>
      <c r="E1" t="s">
        <v>121</v>
      </c>
      <c r="F1" t="s">
        <v>121</v>
      </c>
      <c r="G1" t="s">
        <v>121</v>
      </c>
      <c r="H1" t="s">
        <v>121</v>
      </c>
      <c r="I1" t="s">
        <v>121</v>
      </c>
      <c r="J1" t="s">
        <v>121</v>
      </c>
      <c r="K1" t="s">
        <v>121</v>
      </c>
      <c r="L1" t="s">
        <v>121</v>
      </c>
      <c r="M1" t="s">
        <v>121</v>
      </c>
      <c r="N1" t="s">
        <v>121</v>
      </c>
      <c r="O1" t="s">
        <v>121</v>
      </c>
      <c r="P1" s="11" t="s">
        <v>121</v>
      </c>
      <c r="Q1" t="s">
        <v>121</v>
      </c>
      <c r="R1" t="s">
        <v>121</v>
      </c>
      <c r="S1" s="11" t="s">
        <v>121</v>
      </c>
      <c r="T1" t="s">
        <v>121</v>
      </c>
      <c r="U1" t="s">
        <v>121</v>
      </c>
      <c r="V1" t="s">
        <v>121</v>
      </c>
      <c r="W1" t="s">
        <v>121</v>
      </c>
    </row>
    <row r="2" spans="1:31" x14ac:dyDescent="0.2">
      <c r="A2" t="s">
        <v>122</v>
      </c>
      <c r="B2" s="10" t="s">
        <v>123</v>
      </c>
      <c r="C2" s="11" t="s">
        <v>123</v>
      </c>
      <c r="D2" t="s">
        <v>123</v>
      </c>
      <c r="E2" t="s">
        <v>123</v>
      </c>
      <c r="F2" t="s">
        <v>123</v>
      </c>
      <c r="G2" t="s">
        <v>123</v>
      </c>
      <c r="H2" t="s">
        <v>123</v>
      </c>
      <c r="I2" t="s">
        <v>123</v>
      </c>
      <c r="J2" t="s">
        <v>123</v>
      </c>
      <c r="K2" t="s">
        <v>123</v>
      </c>
      <c r="L2" t="s">
        <v>123</v>
      </c>
      <c r="M2" t="s">
        <v>123</v>
      </c>
      <c r="N2" t="s">
        <v>123</v>
      </c>
      <c r="O2" t="s">
        <v>123</v>
      </c>
      <c r="P2" s="11" t="s">
        <v>123</v>
      </c>
      <c r="Q2" t="s">
        <v>123</v>
      </c>
      <c r="R2" t="s">
        <v>123</v>
      </c>
      <c r="S2" s="11" t="s">
        <v>123</v>
      </c>
      <c r="T2" t="s">
        <v>123</v>
      </c>
      <c r="U2" t="s">
        <v>123</v>
      </c>
      <c r="V2" t="s">
        <v>123</v>
      </c>
      <c r="W2" t="s">
        <v>123</v>
      </c>
    </row>
    <row r="3" spans="1:31" x14ac:dyDescent="0.2">
      <c r="A3" t="s">
        <v>124</v>
      </c>
      <c r="B3" s="10" t="s">
        <v>125</v>
      </c>
      <c r="C3" s="11" t="s">
        <v>125</v>
      </c>
      <c r="D3" t="s">
        <v>125</v>
      </c>
      <c r="E3" t="s">
        <v>125</v>
      </c>
      <c r="F3" t="s">
        <v>125</v>
      </c>
      <c r="G3" t="s">
        <v>125</v>
      </c>
      <c r="H3" t="s">
        <v>125</v>
      </c>
      <c r="I3" t="s">
        <v>125</v>
      </c>
      <c r="J3" t="s">
        <v>125</v>
      </c>
      <c r="K3" t="s">
        <v>125</v>
      </c>
      <c r="L3" t="s">
        <v>125</v>
      </c>
      <c r="M3" t="s">
        <v>125</v>
      </c>
      <c r="N3" t="s">
        <v>125</v>
      </c>
      <c r="O3" t="s">
        <v>125</v>
      </c>
      <c r="P3" s="11" t="s">
        <v>125</v>
      </c>
      <c r="Q3" t="s">
        <v>125</v>
      </c>
      <c r="R3" t="s">
        <v>125</v>
      </c>
      <c r="S3" s="11" t="s">
        <v>125</v>
      </c>
      <c r="T3" t="s">
        <v>125</v>
      </c>
      <c r="U3" t="s">
        <v>125</v>
      </c>
      <c r="V3" t="s">
        <v>125</v>
      </c>
      <c r="W3" t="s">
        <v>125</v>
      </c>
    </row>
    <row r="4" spans="1:31" x14ac:dyDescent="0.2">
      <c r="B4" s="10" t="s">
        <v>126</v>
      </c>
      <c r="C4" s="11" t="s">
        <v>126</v>
      </c>
      <c r="D4" t="s">
        <v>126</v>
      </c>
      <c r="E4" t="s">
        <v>126</v>
      </c>
      <c r="F4" t="s">
        <v>126</v>
      </c>
      <c r="G4" t="s">
        <v>126</v>
      </c>
      <c r="H4" t="s">
        <v>126</v>
      </c>
      <c r="I4" t="s">
        <v>126</v>
      </c>
      <c r="J4" t="s">
        <v>126</v>
      </c>
      <c r="K4" t="s">
        <v>126</v>
      </c>
      <c r="L4" t="s">
        <v>126</v>
      </c>
      <c r="M4" t="s">
        <v>126</v>
      </c>
      <c r="N4" t="s">
        <v>126</v>
      </c>
      <c r="O4" t="s">
        <v>126</v>
      </c>
      <c r="P4" s="11" t="s">
        <v>126</v>
      </c>
      <c r="Q4" t="s">
        <v>126</v>
      </c>
      <c r="R4" t="s">
        <v>126</v>
      </c>
      <c r="S4" s="11" t="s">
        <v>126</v>
      </c>
      <c r="T4" t="s">
        <v>126</v>
      </c>
      <c r="U4" t="s">
        <v>126</v>
      </c>
      <c r="V4" t="s">
        <v>126</v>
      </c>
      <c r="W4" t="s">
        <v>126</v>
      </c>
    </row>
    <row r="5" spans="1:31" x14ac:dyDescent="0.2">
      <c r="A5" t="s">
        <v>127</v>
      </c>
      <c r="B5" s="10" t="s">
        <v>128</v>
      </c>
      <c r="C5" s="11" t="s">
        <v>129</v>
      </c>
      <c r="D5" t="s">
        <v>130</v>
      </c>
      <c r="E5" t="s">
        <v>130</v>
      </c>
      <c r="F5" t="s">
        <v>131</v>
      </c>
      <c r="G5" t="s">
        <v>131</v>
      </c>
      <c r="H5" t="s">
        <v>132</v>
      </c>
      <c r="I5" t="s">
        <v>133</v>
      </c>
      <c r="J5" t="s">
        <v>133</v>
      </c>
      <c r="K5" t="s">
        <v>134</v>
      </c>
      <c r="L5" t="s">
        <v>135</v>
      </c>
      <c r="M5" t="s">
        <v>136</v>
      </c>
      <c r="N5" t="s">
        <v>137</v>
      </c>
      <c r="O5" t="s">
        <v>138</v>
      </c>
      <c r="P5" s="11" t="s">
        <v>139</v>
      </c>
      <c r="Q5" t="s">
        <v>140</v>
      </c>
      <c r="R5" t="s">
        <v>138</v>
      </c>
      <c r="S5" s="11" t="s">
        <v>141</v>
      </c>
      <c r="T5" t="s">
        <v>142</v>
      </c>
      <c r="U5" t="s">
        <v>143</v>
      </c>
      <c r="V5" t="s">
        <v>144</v>
      </c>
      <c r="W5" t="s">
        <v>144</v>
      </c>
    </row>
    <row r="6" spans="1:31" x14ac:dyDescent="0.2">
      <c r="A6" t="s">
        <v>145</v>
      </c>
      <c r="B6" s="10" t="s">
        <v>146</v>
      </c>
      <c r="C6" s="11" t="s">
        <v>147</v>
      </c>
      <c r="D6" t="s">
        <v>148</v>
      </c>
      <c r="E6" t="s">
        <v>148</v>
      </c>
      <c r="F6" t="s">
        <v>149</v>
      </c>
      <c r="G6" t="s">
        <v>149</v>
      </c>
      <c r="H6" t="s">
        <v>150</v>
      </c>
      <c r="I6" t="s">
        <v>151</v>
      </c>
      <c r="J6" t="s">
        <v>151</v>
      </c>
      <c r="K6" t="s">
        <v>152</v>
      </c>
      <c r="L6" t="s">
        <v>153</v>
      </c>
      <c r="M6" t="s">
        <v>154</v>
      </c>
      <c r="N6" t="s">
        <v>155</v>
      </c>
      <c r="O6" t="s">
        <v>156</v>
      </c>
      <c r="P6" s="11" t="s">
        <v>157</v>
      </c>
      <c r="Q6" t="s">
        <v>158</v>
      </c>
      <c r="R6" t="s">
        <v>156</v>
      </c>
      <c r="S6" s="11" t="s">
        <v>159</v>
      </c>
      <c r="T6" t="s">
        <v>160</v>
      </c>
      <c r="U6" t="s">
        <v>161</v>
      </c>
      <c r="V6" t="s">
        <v>162</v>
      </c>
      <c r="W6" t="s">
        <v>162</v>
      </c>
    </row>
    <row r="7" spans="1:31" x14ac:dyDescent="0.2">
      <c r="A7" t="s">
        <v>163</v>
      </c>
      <c r="B7" s="10">
        <v>1994</v>
      </c>
      <c r="C7" s="11">
        <v>1995</v>
      </c>
      <c r="D7">
        <v>1996</v>
      </c>
      <c r="E7">
        <v>1996</v>
      </c>
      <c r="F7">
        <v>1996</v>
      </c>
      <c r="G7">
        <v>1996</v>
      </c>
      <c r="H7">
        <v>1997</v>
      </c>
      <c r="I7">
        <v>1997</v>
      </c>
      <c r="J7">
        <v>1997</v>
      </c>
      <c r="K7">
        <v>2001</v>
      </c>
      <c r="L7">
        <v>2003</v>
      </c>
      <c r="M7">
        <v>2004</v>
      </c>
      <c r="N7">
        <v>2006</v>
      </c>
      <c r="O7">
        <v>2010</v>
      </c>
      <c r="P7" s="11">
        <v>2010</v>
      </c>
      <c r="Q7">
        <v>2012</v>
      </c>
      <c r="R7">
        <v>2012</v>
      </c>
      <c r="S7" s="11">
        <v>2013</v>
      </c>
      <c r="T7">
        <v>2014</v>
      </c>
      <c r="U7">
        <v>2015</v>
      </c>
      <c r="V7">
        <v>2015</v>
      </c>
      <c r="W7">
        <v>2015</v>
      </c>
    </row>
    <row r="8" spans="1:31" x14ac:dyDescent="0.2">
      <c r="A8" t="s">
        <v>164</v>
      </c>
      <c r="B8" s="10" t="s">
        <v>165</v>
      </c>
      <c r="C8" s="11" t="s">
        <v>166</v>
      </c>
      <c r="D8" t="s">
        <v>167</v>
      </c>
      <c r="E8" t="s">
        <v>167</v>
      </c>
      <c r="F8" t="s">
        <v>168</v>
      </c>
      <c r="G8" t="s">
        <v>168</v>
      </c>
      <c r="H8" t="s">
        <v>169</v>
      </c>
      <c r="I8" t="s">
        <v>170</v>
      </c>
      <c r="J8" t="s">
        <v>170</v>
      </c>
      <c r="K8" t="s">
        <v>171</v>
      </c>
      <c r="L8" t="s">
        <v>172</v>
      </c>
      <c r="M8" t="s">
        <v>173</v>
      </c>
      <c r="N8" t="s">
        <v>174</v>
      </c>
      <c r="O8" t="s">
        <v>175</v>
      </c>
      <c r="P8" s="11" t="s">
        <v>176</v>
      </c>
      <c r="Q8" t="s">
        <v>177</v>
      </c>
      <c r="R8" t="s">
        <v>175</v>
      </c>
      <c r="S8" s="11" t="s">
        <v>178</v>
      </c>
      <c r="T8" t="s">
        <v>179</v>
      </c>
      <c r="U8" t="s">
        <v>165</v>
      </c>
      <c r="V8" t="s">
        <v>180</v>
      </c>
      <c r="W8" t="s">
        <v>180</v>
      </c>
    </row>
    <row r="9" spans="1:31" x14ac:dyDescent="0.2">
      <c r="B9" s="10" t="s">
        <v>181</v>
      </c>
      <c r="C9" s="11" t="s">
        <v>182</v>
      </c>
      <c r="D9" t="s">
        <v>183</v>
      </c>
      <c r="E9" t="s">
        <v>183</v>
      </c>
      <c r="F9" t="s">
        <v>184</v>
      </c>
      <c r="G9" t="s">
        <v>184</v>
      </c>
      <c r="H9" t="s">
        <v>185</v>
      </c>
      <c r="I9" t="s">
        <v>186</v>
      </c>
      <c r="J9" t="s">
        <v>186</v>
      </c>
      <c r="K9" t="s">
        <v>187</v>
      </c>
      <c r="L9" t="s">
        <v>188</v>
      </c>
      <c r="M9" t="s">
        <v>189</v>
      </c>
      <c r="N9" t="s">
        <v>190</v>
      </c>
      <c r="O9" t="s">
        <v>191</v>
      </c>
      <c r="P9" s="11" t="s">
        <v>192</v>
      </c>
      <c r="Q9" t="s">
        <v>193</v>
      </c>
      <c r="R9" t="s">
        <v>194</v>
      </c>
      <c r="S9" s="11" t="s">
        <v>195</v>
      </c>
      <c r="T9" t="s">
        <v>196</v>
      </c>
      <c r="U9" t="s">
        <v>197</v>
      </c>
      <c r="V9" t="s">
        <v>198</v>
      </c>
      <c r="W9" t="s">
        <v>198</v>
      </c>
    </row>
    <row r="10" spans="1:31" x14ac:dyDescent="0.2">
      <c r="B10" s="10"/>
      <c r="H10">
        <v>173</v>
      </c>
      <c r="L10">
        <v>6665</v>
      </c>
      <c r="M10">
        <v>16421</v>
      </c>
      <c r="P10" s="11">
        <v>14503</v>
      </c>
      <c r="S10" s="11"/>
      <c r="T10">
        <v>18213</v>
      </c>
    </row>
    <row r="11" spans="1:31" x14ac:dyDescent="0.2">
      <c r="B11" s="10"/>
      <c r="D11" t="s">
        <v>199</v>
      </c>
      <c r="E11" t="s">
        <v>200</v>
      </c>
      <c r="J11" t="s">
        <v>201</v>
      </c>
      <c r="P11" s="11"/>
      <c r="Q11" t="s">
        <v>202</v>
      </c>
      <c r="S11" s="11"/>
    </row>
    <row r="12" spans="1:31" x14ac:dyDescent="0.2">
      <c r="A12" t="s">
        <v>203</v>
      </c>
      <c r="B12" s="10" t="s">
        <v>204</v>
      </c>
      <c r="C12" s="11" t="s">
        <v>204</v>
      </c>
      <c r="D12" t="s">
        <v>205</v>
      </c>
      <c r="E12" t="s">
        <v>205</v>
      </c>
      <c r="F12" t="s">
        <v>205</v>
      </c>
      <c r="G12" t="s">
        <v>205</v>
      </c>
      <c r="H12" t="s">
        <v>205</v>
      </c>
      <c r="I12" t="s">
        <v>205</v>
      </c>
      <c r="J12" t="s">
        <v>204</v>
      </c>
      <c r="K12" t="s">
        <v>205</v>
      </c>
      <c r="L12" t="s">
        <v>205</v>
      </c>
      <c r="M12" t="s">
        <v>205</v>
      </c>
      <c r="N12" t="s">
        <v>205</v>
      </c>
      <c r="O12" t="s">
        <v>205</v>
      </c>
      <c r="P12" s="11" t="s">
        <v>205</v>
      </c>
      <c r="Q12" t="s">
        <v>205</v>
      </c>
      <c r="R12" t="s">
        <v>205</v>
      </c>
      <c r="S12" s="11" t="s">
        <v>205</v>
      </c>
      <c r="T12" t="s">
        <v>205</v>
      </c>
      <c r="U12" t="s">
        <v>205</v>
      </c>
      <c r="V12" t="s">
        <v>205</v>
      </c>
      <c r="W12" t="s">
        <v>205</v>
      </c>
    </row>
    <row r="13" spans="1:31" x14ac:dyDescent="0.2">
      <c r="A13" t="s">
        <v>206</v>
      </c>
      <c r="B13" s="10"/>
      <c r="D13" t="s">
        <v>207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K13" t="s">
        <v>211</v>
      </c>
      <c r="L13" t="s">
        <v>207</v>
      </c>
      <c r="M13" t="s">
        <v>207</v>
      </c>
      <c r="N13" t="s">
        <v>208</v>
      </c>
      <c r="O13" t="s">
        <v>212</v>
      </c>
      <c r="P13" s="11" t="s">
        <v>213</v>
      </c>
      <c r="Q13" t="s">
        <v>211</v>
      </c>
      <c r="R13" t="s">
        <v>214</v>
      </c>
      <c r="S13" s="11" t="s">
        <v>215</v>
      </c>
      <c r="T13" t="s">
        <v>207</v>
      </c>
      <c r="U13" t="s">
        <v>216</v>
      </c>
      <c r="V13" t="s">
        <v>217</v>
      </c>
      <c r="W13" t="s">
        <v>217</v>
      </c>
      <c r="X13" t="s">
        <v>59</v>
      </c>
      <c r="Y13" t="s">
        <v>218</v>
      </c>
      <c r="Z13" t="s">
        <v>219</v>
      </c>
      <c r="AA13" t="s">
        <v>220</v>
      </c>
      <c r="AB13" t="s">
        <v>221</v>
      </c>
      <c r="AC13" t="s">
        <v>222</v>
      </c>
      <c r="AD13" t="s">
        <v>223</v>
      </c>
      <c r="AE13" s="10"/>
    </row>
    <row r="14" spans="1:31" x14ac:dyDescent="0.2">
      <c r="A14" t="s">
        <v>224</v>
      </c>
      <c r="B14" s="10">
        <v>0.18</v>
      </c>
      <c r="P14" s="11"/>
      <c r="S14" s="11"/>
      <c r="X14">
        <f t="shared" ref="X14:X77" si="0">COUNT(B14:W14)</f>
        <v>1</v>
      </c>
      <c r="Y14">
        <f t="shared" ref="Y14:Y77" si="1">MIN(C14:W14)</f>
        <v>0</v>
      </c>
      <c r="Z14">
        <f t="shared" ref="Z14:Z77" si="2">MAX(C14:W14)</f>
        <v>0</v>
      </c>
      <c r="AA14" t="e">
        <f>AVERAGE(D14:O14,Q14:R14,T14:W14)</f>
        <v>#DIV/0!</v>
      </c>
      <c r="AB14" t="e">
        <f>MEDIAN(D14:O14,Q14:R14,T14:W14)</f>
        <v>#NUM!</v>
      </c>
      <c r="AC14" s="12" t="e">
        <f>ABS((AA14-AB14)/AA14)</f>
        <v>#DIV/0!</v>
      </c>
      <c r="AD14" s="12" t="e">
        <f t="shared" ref="AD14:AD77" si="3">ABS((B14-AA14)/B14)</f>
        <v>#DIV/0!</v>
      </c>
      <c r="AE14" s="13">
        <f>B14</f>
        <v>0.18</v>
      </c>
    </row>
    <row r="15" spans="1:31" x14ac:dyDescent="0.2">
      <c r="A15" t="s">
        <v>225</v>
      </c>
      <c r="B15" s="10">
        <v>0.37</v>
      </c>
      <c r="P15" s="11"/>
      <c r="S15" s="11"/>
      <c r="X15">
        <f t="shared" si="0"/>
        <v>1</v>
      </c>
      <c r="Y15">
        <f t="shared" si="1"/>
        <v>0</v>
      </c>
      <c r="Z15">
        <f t="shared" si="2"/>
        <v>0</v>
      </c>
      <c r="AA15" t="e">
        <f t="shared" ref="AA15:AA78" si="4">AVERAGE(D15:O15,Q15:R15,T15:W15)</f>
        <v>#DIV/0!</v>
      </c>
      <c r="AB15" t="e">
        <f t="shared" ref="AB15:AB78" si="5">MEDIAN(D15:O15,Q15:R15,T15:W15)</f>
        <v>#NUM!</v>
      </c>
      <c r="AC15" s="12" t="e">
        <f t="shared" ref="AC15:AC78" si="6">ABS((AA15-AB15)/AA15)</f>
        <v>#DIV/0!</v>
      </c>
      <c r="AD15" s="12" t="e">
        <f t="shared" si="3"/>
        <v>#DIV/0!</v>
      </c>
      <c r="AE15" s="13">
        <f>B15</f>
        <v>0.37</v>
      </c>
    </row>
    <row r="16" spans="1:31" x14ac:dyDescent="0.2">
      <c r="A16" t="s">
        <v>226</v>
      </c>
      <c r="B16" s="10">
        <v>4.2</v>
      </c>
      <c r="C16" s="11">
        <v>4.2</v>
      </c>
      <c r="L16">
        <v>4.28</v>
      </c>
      <c r="M16">
        <v>4.2</v>
      </c>
      <c r="P16" s="11">
        <v>3.81</v>
      </c>
      <c r="S16" s="11">
        <v>3.93</v>
      </c>
      <c r="T16">
        <v>4.2</v>
      </c>
      <c r="X16">
        <f t="shared" si="0"/>
        <v>7</v>
      </c>
      <c r="Y16">
        <f t="shared" si="1"/>
        <v>3.81</v>
      </c>
      <c r="Z16">
        <f t="shared" si="2"/>
        <v>4.28</v>
      </c>
      <c r="AA16">
        <f t="shared" si="4"/>
        <v>4.2266666666666666</v>
      </c>
      <c r="AB16">
        <f t="shared" si="5"/>
        <v>4.2</v>
      </c>
      <c r="AC16" s="12">
        <f t="shared" si="6"/>
        <v>6.3091482649841628E-3</v>
      </c>
      <c r="AD16" s="12">
        <f t="shared" si="3"/>
        <v>6.3492063492062841E-3</v>
      </c>
      <c r="AE16" s="10">
        <f t="shared" ref="AE16:AE25" si="7">AVERAGE(B16,AA16)</f>
        <v>4.2133333333333329</v>
      </c>
    </row>
    <row r="17" spans="1:31" x14ac:dyDescent="0.2">
      <c r="A17" t="s">
        <v>227</v>
      </c>
      <c r="B17" s="10">
        <v>1</v>
      </c>
      <c r="C17" s="11">
        <v>1</v>
      </c>
      <c r="L17">
        <v>1.01</v>
      </c>
      <c r="M17">
        <v>1</v>
      </c>
      <c r="P17" s="11">
        <v>0.93</v>
      </c>
      <c r="S17" s="11">
        <v>0.65</v>
      </c>
      <c r="T17">
        <v>1</v>
      </c>
      <c r="X17">
        <f t="shared" si="0"/>
        <v>7</v>
      </c>
      <c r="Y17">
        <f t="shared" si="1"/>
        <v>0.65</v>
      </c>
      <c r="Z17">
        <f t="shared" si="2"/>
        <v>1.01</v>
      </c>
      <c r="AA17">
        <f t="shared" si="4"/>
        <v>1.0033333333333332</v>
      </c>
      <c r="AB17">
        <f t="shared" si="5"/>
        <v>1</v>
      </c>
      <c r="AC17" s="12">
        <f t="shared" si="6"/>
        <v>3.3222591362124807E-3</v>
      </c>
      <c r="AD17" s="12">
        <f t="shared" si="3"/>
        <v>3.3333333333331883E-3</v>
      </c>
      <c r="AE17" s="10">
        <f t="shared" si="7"/>
        <v>1.0016666666666665</v>
      </c>
    </row>
    <row r="18" spans="1:31" x14ac:dyDescent="0.2">
      <c r="A18" t="s">
        <v>228</v>
      </c>
      <c r="B18" s="10">
        <v>16.18</v>
      </c>
      <c r="C18" s="11">
        <v>16.2</v>
      </c>
      <c r="L18">
        <v>16.21</v>
      </c>
      <c r="M18">
        <v>16.18</v>
      </c>
      <c r="P18" s="11">
        <v>16.77</v>
      </c>
      <c r="S18" s="11">
        <v>14.25</v>
      </c>
      <c r="T18">
        <v>16.18</v>
      </c>
      <c r="X18">
        <f t="shared" si="0"/>
        <v>7</v>
      </c>
      <c r="Y18">
        <f t="shared" si="1"/>
        <v>14.25</v>
      </c>
      <c r="Z18">
        <f t="shared" si="2"/>
        <v>16.77</v>
      </c>
      <c r="AA18">
        <f t="shared" si="4"/>
        <v>16.190000000000001</v>
      </c>
      <c r="AB18">
        <f t="shared" si="5"/>
        <v>16.18</v>
      </c>
      <c r="AC18" s="12">
        <f t="shared" si="6"/>
        <v>6.1766522544790382E-4</v>
      </c>
      <c r="AD18" s="12">
        <f t="shared" si="3"/>
        <v>6.1804697156993597E-4</v>
      </c>
      <c r="AE18" s="10">
        <f t="shared" si="7"/>
        <v>16.185000000000002</v>
      </c>
    </row>
    <row r="19" spans="1:31" x14ac:dyDescent="0.2">
      <c r="A19" t="s">
        <v>229</v>
      </c>
      <c r="B19" s="10">
        <v>65.55</v>
      </c>
      <c r="C19" s="11">
        <v>65.599999999999994</v>
      </c>
      <c r="L19">
        <v>65.349999999999994</v>
      </c>
      <c r="M19">
        <v>65.55</v>
      </c>
      <c r="P19" s="11">
        <v>67.67</v>
      </c>
      <c r="S19" s="11">
        <v>67.59</v>
      </c>
      <c r="T19">
        <v>65.5</v>
      </c>
      <c r="X19">
        <f t="shared" si="0"/>
        <v>7</v>
      </c>
      <c r="Y19">
        <f t="shared" si="1"/>
        <v>65.349999999999994</v>
      </c>
      <c r="Z19">
        <f t="shared" si="2"/>
        <v>67.67</v>
      </c>
      <c r="AA19">
        <f t="shared" si="4"/>
        <v>65.466666666666654</v>
      </c>
      <c r="AB19">
        <f t="shared" si="5"/>
        <v>65.5</v>
      </c>
      <c r="AC19" s="12">
        <f t="shared" si="6"/>
        <v>5.0916496945029E-4</v>
      </c>
      <c r="AD19" s="12">
        <f t="shared" si="3"/>
        <v>1.2712941774728117E-3</v>
      </c>
      <c r="AE19" s="10">
        <f t="shared" si="7"/>
        <v>65.508333333333326</v>
      </c>
    </row>
    <row r="20" spans="1:31" x14ac:dyDescent="0.2">
      <c r="A20" t="s">
        <v>230</v>
      </c>
      <c r="B20" s="10">
        <v>0.254</v>
      </c>
      <c r="C20" s="11">
        <v>0.25</v>
      </c>
      <c r="L20">
        <v>0.26</v>
      </c>
      <c r="M20">
        <v>0.25</v>
      </c>
      <c r="P20" s="11">
        <v>0.21</v>
      </c>
      <c r="S20" s="11">
        <v>0.31</v>
      </c>
      <c r="T20">
        <v>0.25</v>
      </c>
      <c r="X20">
        <f t="shared" si="0"/>
        <v>7</v>
      </c>
      <c r="Y20">
        <f t="shared" si="1"/>
        <v>0.21</v>
      </c>
      <c r="Z20">
        <f t="shared" si="2"/>
        <v>0.31</v>
      </c>
      <c r="AA20">
        <f t="shared" si="4"/>
        <v>0.25333333333333335</v>
      </c>
      <c r="AB20">
        <f t="shared" si="5"/>
        <v>0.25</v>
      </c>
      <c r="AC20" s="12">
        <f t="shared" si="6"/>
        <v>1.315789473684219E-2</v>
      </c>
      <c r="AD20" s="12">
        <f t="shared" si="3"/>
        <v>2.624671916010428E-3</v>
      </c>
      <c r="AE20" s="10">
        <f t="shared" si="7"/>
        <v>0.25366666666666671</v>
      </c>
    </row>
    <row r="21" spans="1:31" x14ac:dyDescent="0.2">
      <c r="A21" t="s">
        <v>231</v>
      </c>
      <c r="B21" s="10">
        <v>3.6</v>
      </c>
      <c r="C21" s="11">
        <v>3.6</v>
      </c>
      <c r="L21">
        <v>3.61</v>
      </c>
      <c r="M21">
        <v>3.6</v>
      </c>
      <c r="P21" s="11">
        <v>3.61</v>
      </c>
      <c r="S21" s="11">
        <v>3.83</v>
      </c>
      <c r="T21">
        <v>3.6</v>
      </c>
      <c r="X21">
        <f t="shared" si="0"/>
        <v>7</v>
      </c>
      <c r="Y21">
        <f t="shared" si="1"/>
        <v>3.6</v>
      </c>
      <c r="Z21">
        <f t="shared" si="2"/>
        <v>3.83</v>
      </c>
      <c r="AA21">
        <f t="shared" si="4"/>
        <v>3.6033333333333335</v>
      </c>
      <c r="AB21">
        <f t="shared" si="5"/>
        <v>3.6</v>
      </c>
      <c r="AC21" s="12">
        <f t="shared" si="6"/>
        <v>9.2506938020353656E-4</v>
      </c>
      <c r="AD21" s="12">
        <f t="shared" si="3"/>
        <v>9.2592592592594732E-4</v>
      </c>
      <c r="AE21" s="10">
        <f t="shared" si="7"/>
        <v>3.6016666666666666</v>
      </c>
    </row>
    <row r="22" spans="1:31" x14ac:dyDescent="0.2">
      <c r="A22" t="s">
        <v>232</v>
      </c>
      <c r="B22" s="10">
        <v>3.17</v>
      </c>
      <c r="C22" s="11">
        <v>3.17</v>
      </c>
      <c r="L22">
        <v>3.16</v>
      </c>
      <c r="M22">
        <v>3.17</v>
      </c>
      <c r="P22" s="11">
        <v>3.01</v>
      </c>
      <c r="S22" s="11">
        <v>3.93</v>
      </c>
      <c r="T22">
        <v>3.17</v>
      </c>
      <c r="X22">
        <f t="shared" si="0"/>
        <v>7</v>
      </c>
      <c r="Y22">
        <f t="shared" si="1"/>
        <v>3.01</v>
      </c>
      <c r="Z22">
        <f t="shared" si="2"/>
        <v>3.93</v>
      </c>
      <c r="AA22">
        <f t="shared" si="4"/>
        <v>3.1666666666666665</v>
      </c>
      <c r="AB22">
        <f t="shared" si="5"/>
        <v>3.17</v>
      </c>
      <c r="AC22" s="12">
        <f t="shared" si="6"/>
        <v>1.0526315789473927E-3</v>
      </c>
      <c r="AD22" s="12">
        <f t="shared" si="3"/>
        <v>1.0515247108307288E-3</v>
      </c>
      <c r="AE22" s="10">
        <f t="shared" si="7"/>
        <v>3.168333333333333</v>
      </c>
    </row>
    <row r="23" spans="1:31" x14ac:dyDescent="0.2">
      <c r="A23" t="s">
        <v>233</v>
      </c>
      <c r="B23" s="10">
        <v>0.624</v>
      </c>
      <c r="C23" s="11">
        <v>0.62</v>
      </c>
      <c r="L23">
        <v>0.61</v>
      </c>
      <c r="M23">
        <v>0.62</v>
      </c>
      <c r="P23" s="11">
        <v>0.56000000000000005</v>
      </c>
      <c r="S23" s="11">
        <v>0.72</v>
      </c>
      <c r="T23">
        <v>0.62</v>
      </c>
      <c r="X23">
        <f t="shared" si="0"/>
        <v>7</v>
      </c>
      <c r="Y23">
        <f t="shared" si="1"/>
        <v>0.56000000000000005</v>
      </c>
      <c r="Z23">
        <f t="shared" si="2"/>
        <v>0.72</v>
      </c>
      <c r="AA23">
        <f t="shared" si="4"/>
        <v>0.6166666666666667</v>
      </c>
      <c r="AB23">
        <f t="shared" si="5"/>
        <v>0.62</v>
      </c>
      <c r="AC23" s="12">
        <f t="shared" si="6"/>
        <v>5.4054054054053502E-3</v>
      </c>
      <c r="AD23" s="12">
        <f t="shared" si="3"/>
        <v>1.1752136752136703E-2</v>
      </c>
      <c r="AE23" s="10">
        <f t="shared" si="7"/>
        <v>0.6203333333333334</v>
      </c>
    </row>
    <row r="24" spans="1:31" x14ac:dyDescent="0.2">
      <c r="A24" t="s">
        <v>234</v>
      </c>
      <c r="B24" s="10">
        <v>9.2999999999999999E-2</v>
      </c>
      <c r="L24">
        <v>0.1</v>
      </c>
      <c r="M24">
        <v>0.09</v>
      </c>
      <c r="P24" s="11">
        <v>0.08</v>
      </c>
      <c r="S24" s="11">
        <v>0.24</v>
      </c>
      <c r="T24">
        <v>0.09</v>
      </c>
      <c r="X24">
        <f t="shared" si="0"/>
        <v>6</v>
      </c>
      <c r="Y24">
        <f t="shared" si="1"/>
        <v>0.08</v>
      </c>
      <c r="Z24">
        <f t="shared" si="2"/>
        <v>0.24</v>
      </c>
      <c r="AA24">
        <f t="shared" si="4"/>
        <v>9.3333333333333338E-2</v>
      </c>
      <c r="AB24">
        <f t="shared" si="5"/>
        <v>0.09</v>
      </c>
      <c r="AC24" s="12">
        <f t="shared" si="6"/>
        <v>3.5714285714285796E-2</v>
      </c>
      <c r="AD24" s="12">
        <f t="shared" si="3"/>
        <v>3.5842293906810565E-3</v>
      </c>
      <c r="AE24" s="10">
        <f t="shared" si="7"/>
        <v>9.3166666666666675E-2</v>
      </c>
    </row>
    <row r="25" spans="1:31" x14ac:dyDescent="0.2">
      <c r="A25" t="s">
        <v>235</v>
      </c>
      <c r="B25" s="10"/>
      <c r="M25">
        <v>4.3499999999999996</v>
      </c>
      <c r="P25" s="11"/>
      <c r="S25" s="11">
        <v>4.54</v>
      </c>
      <c r="T25">
        <v>4.3499999999999996</v>
      </c>
      <c r="X25">
        <f t="shared" si="0"/>
        <v>3</v>
      </c>
      <c r="Y25">
        <f t="shared" si="1"/>
        <v>4.3499999999999996</v>
      </c>
      <c r="Z25">
        <f t="shared" si="2"/>
        <v>4.54</v>
      </c>
      <c r="AA25">
        <f t="shared" si="4"/>
        <v>4.3499999999999996</v>
      </c>
      <c r="AB25">
        <f t="shared" si="5"/>
        <v>4.3499999999999996</v>
      </c>
      <c r="AC25" s="12">
        <f t="shared" si="6"/>
        <v>0</v>
      </c>
      <c r="AD25" s="12" t="e">
        <f t="shared" si="3"/>
        <v>#DIV/0!</v>
      </c>
      <c r="AE25" s="10">
        <f t="shared" si="7"/>
        <v>4.3499999999999996</v>
      </c>
    </row>
    <row r="26" spans="1:31" x14ac:dyDescent="0.2">
      <c r="A26" t="s">
        <v>236</v>
      </c>
      <c r="B26" s="10">
        <v>4.3499999999999996</v>
      </c>
      <c r="C26" s="11">
        <v>4.3499999999999996</v>
      </c>
      <c r="P26" s="11"/>
      <c r="S26" s="11"/>
      <c r="X26">
        <f t="shared" si="0"/>
        <v>2</v>
      </c>
      <c r="Y26">
        <f t="shared" si="1"/>
        <v>4.3499999999999996</v>
      </c>
      <c r="Z26">
        <f t="shared" si="2"/>
        <v>4.3499999999999996</v>
      </c>
      <c r="AA26" t="e">
        <f t="shared" si="4"/>
        <v>#DIV/0!</v>
      </c>
      <c r="AB26" t="e">
        <f t="shared" si="5"/>
        <v>#NUM!</v>
      </c>
      <c r="AC26" s="12" t="e">
        <f t="shared" si="6"/>
        <v>#DIV/0!</v>
      </c>
      <c r="AD26" s="12" t="e">
        <f t="shared" si="3"/>
        <v>#DIV/0!</v>
      </c>
      <c r="AE26" s="10">
        <f>B26</f>
        <v>4.3499999999999996</v>
      </c>
    </row>
    <row r="27" spans="1:31" x14ac:dyDescent="0.2">
      <c r="A27" t="s">
        <v>237</v>
      </c>
      <c r="B27" s="10"/>
      <c r="L27">
        <v>4.28</v>
      </c>
      <c r="P27" s="11">
        <v>3.69</v>
      </c>
      <c r="S27" s="11"/>
      <c r="X27">
        <f t="shared" si="0"/>
        <v>2</v>
      </c>
      <c r="Y27">
        <f t="shared" si="1"/>
        <v>3.69</v>
      </c>
      <c r="Z27">
        <f t="shared" si="2"/>
        <v>4.28</v>
      </c>
      <c r="AA27">
        <f t="shared" si="4"/>
        <v>4.28</v>
      </c>
      <c r="AB27">
        <f t="shared" si="5"/>
        <v>4.28</v>
      </c>
      <c r="AC27" s="12">
        <f t="shared" si="6"/>
        <v>0</v>
      </c>
      <c r="AD27" s="12" t="e">
        <f t="shared" si="3"/>
        <v>#DIV/0!</v>
      </c>
      <c r="AE27" s="10">
        <f>AVERAGE(B27,AA27)</f>
        <v>4.28</v>
      </c>
    </row>
    <row r="28" spans="1:31" x14ac:dyDescent="0.2">
      <c r="A28" t="s">
        <v>238</v>
      </c>
      <c r="B28" s="10"/>
      <c r="G28">
        <v>0.32</v>
      </c>
      <c r="P28" s="11"/>
      <c r="S28" s="11"/>
      <c r="X28">
        <f t="shared" si="0"/>
        <v>1</v>
      </c>
      <c r="Y28">
        <f t="shared" si="1"/>
        <v>0.32</v>
      </c>
      <c r="Z28">
        <f t="shared" si="2"/>
        <v>0.32</v>
      </c>
      <c r="AA28">
        <f t="shared" si="4"/>
        <v>0.32</v>
      </c>
      <c r="AB28">
        <f t="shared" si="5"/>
        <v>0.32</v>
      </c>
      <c r="AC28" s="12">
        <f t="shared" si="6"/>
        <v>0</v>
      </c>
      <c r="AD28" s="12" t="e">
        <f t="shared" si="3"/>
        <v>#DIV/0!</v>
      </c>
      <c r="AE28" s="10">
        <f>AVERAGE(B28,AA28)</f>
        <v>0.32</v>
      </c>
    </row>
    <row r="29" spans="1:31" x14ac:dyDescent="0.2">
      <c r="A29" t="s">
        <v>239</v>
      </c>
      <c r="B29" s="10">
        <v>25</v>
      </c>
      <c r="C29" s="11">
        <v>25</v>
      </c>
      <c r="I29">
        <v>27.2</v>
      </c>
      <c r="P29" s="11"/>
      <c r="S29" s="11"/>
      <c r="X29">
        <f t="shared" si="0"/>
        <v>3</v>
      </c>
      <c r="Y29">
        <f t="shared" si="1"/>
        <v>25</v>
      </c>
      <c r="Z29">
        <f t="shared" si="2"/>
        <v>27.2</v>
      </c>
      <c r="AA29">
        <f t="shared" si="4"/>
        <v>27.2</v>
      </c>
      <c r="AB29">
        <f t="shared" si="5"/>
        <v>27.2</v>
      </c>
      <c r="AC29" s="12">
        <f t="shared" si="6"/>
        <v>0</v>
      </c>
      <c r="AD29" s="12">
        <f t="shared" si="3"/>
        <v>8.7999999999999967E-2</v>
      </c>
      <c r="AE29" s="10">
        <f>AVERAGE(B29,AA29)</f>
        <v>26.1</v>
      </c>
    </row>
    <row r="30" spans="1:31" x14ac:dyDescent="0.2">
      <c r="A30" t="s">
        <v>240</v>
      </c>
      <c r="B30" s="10">
        <v>1.89</v>
      </c>
      <c r="I30">
        <v>2.31</v>
      </c>
      <c r="J30">
        <v>1.89</v>
      </c>
      <c r="P30" s="11"/>
      <c r="S30" s="11"/>
      <c r="X30">
        <f t="shared" si="0"/>
        <v>3</v>
      </c>
      <c r="Y30">
        <f t="shared" si="1"/>
        <v>1.89</v>
      </c>
      <c r="Z30">
        <f t="shared" si="2"/>
        <v>2.31</v>
      </c>
      <c r="AA30">
        <f t="shared" si="4"/>
        <v>2.1</v>
      </c>
      <c r="AB30">
        <f t="shared" si="5"/>
        <v>2.1</v>
      </c>
      <c r="AC30" s="12">
        <f t="shared" si="6"/>
        <v>0</v>
      </c>
      <c r="AD30" s="12">
        <f t="shared" si="3"/>
        <v>0.11111111111111122</v>
      </c>
      <c r="AE30" s="10">
        <f>AVERAGE(B30,AA30)</f>
        <v>1.9950000000000001</v>
      </c>
    </row>
    <row r="31" spans="1:31" x14ac:dyDescent="0.2">
      <c r="A31" t="s">
        <v>241</v>
      </c>
      <c r="B31" s="10">
        <v>36</v>
      </c>
      <c r="C31" s="11">
        <v>36</v>
      </c>
      <c r="P31" s="11"/>
      <c r="S31" s="11"/>
      <c r="X31">
        <f t="shared" si="0"/>
        <v>2</v>
      </c>
      <c r="Y31">
        <f t="shared" si="1"/>
        <v>36</v>
      </c>
      <c r="Z31">
        <f t="shared" si="2"/>
        <v>36</v>
      </c>
      <c r="AA31" t="e">
        <f t="shared" si="4"/>
        <v>#DIV/0!</v>
      </c>
      <c r="AB31" t="e">
        <f t="shared" si="5"/>
        <v>#NUM!</v>
      </c>
      <c r="AC31" s="12" t="e">
        <f t="shared" si="6"/>
        <v>#DIV/0!</v>
      </c>
      <c r="AD31" s="12" t="e">
        <f t="shared" si="3"/>
        <v>#DIV/0!</v>
      </c>
      <c r="AE31" s="10">
        <f>B31</f>
        <v>36</v>
      </c>
    </row>
    <row r="32" spans="1:31" x14ac:dyDescent="0.2">
      <c r="A32" t="s">
        <v>242</v>
      </c>
      <c r="B32" s="10">
        <v>27</v>
      </c>
      <c r="P32" s="11"/>
      <c r="S32" s="11"/>
      <c r="X32">
        <f t="shared" si="0"/>
        <v>1</v>
      </c>
      <c r="Y32">
        <f t="shared" si="1"/>
        <v>0</v>
      </c>
      <c r="Z32">
        <f t="shared" si="2"/>
        <v>0</v>
      </c>
      <c r="AA32" t="e">
        <f t="shared" si="4"/>
        <v>#DIV/0!</v>
      </c>
      <c r="AB32" t="e">
        <f t="shared" si="5"/>
        <v>#NUM!</v>
      </c>
      <c r="AC32" s="12" t="e">
        <f t="shared" si="6"/>
        <v>#DIV/0!</v>
      </c>
      <c r="AD32" s="12" t="e">
        <f t="shared" si="3"/>
        <v>#DIV/0!</v>
      </c>
      <c r="AE32" s="10">
        <f t="shared" ref="AE32:AE35" si="8">B32</f>
        <v>27</v>
      </c>
    </row>
    <row r="33" spans="1:31" x14ac:dyDescent="0.2">
      <c r="A33" t="s">
        <v>243</v>
      </c>
      <c r="B33" s="10">
        <v>280</v>
      </c>
      <c r="C33" s="11">
        <v>280</v>
      </c>
      <c r="P33" s="11"/>
      <c r="S33" s="11"/>
      <c r="X33">
        <f t="shared" si="0"/>
        <v>2</v>
      </c>
      <c r="Y33">
        <f t="shared" si="1"/>
        <v>280</v>
      </c>
      <c r="Z33">
        <f t="shared" si="2"/>
        <v>280</v>
      </c>
      <c r="AA33" t="e">
        <f t="shared" si="4"/>
        <v>#DIV/0!</v>
      </c>
      <c r="AB33" t="e">
        <f t="shared" si="5"/>
        <v>#NUM!</v>
      </c>
      <c r="AC33" s="12" t="e">
        <f t="shared" si="6"/>
        <v>#DIV/0!</v>
      </c>
      <c r="AD33" s="12" t="e">
        <f t="shared" si="3"/>
        <v>#DIV/0!</v>
      </c>
      <c r="AE33" s="10">
        <f t="shared" si="8"/>
        <v>280</v>
      </c>
    </row>
    <row r="34" spans="1:31" x14ac:dyDescent="0.2">
      <c r="A34" t="s">
        <v>244</v>
      </c>
      <c r="B34" s="10">
        <v>30</v>
      </c>
      <c r="C34" s="11">
        <v>30</v>
      </c>
      <c r="P34" s="11"/>
      <c r="S34" s="11"/>
      <c r="X34">
        <f t="shared" si="0"/>
        <v>2</v>
      </c>
      <c r="Y34">
        <f t="shared" si="1"/>
        <v>30</v>
      </c>
      <c r="Z34">
        <f t="shared" si="2"/>
        <v>30</v>
      </c>
      <c r="AA34" t="e">
        <f t="shared" si="4"/>
        <v>#DIV/0!</v>
      </c>
      <c r="AB34" t="e">
        <f t="shared" si="5"/>
        <v>#NUM!</v>
      </c>
      <c r="AC34" s="12" t="e">
        <f t="shared" si="6"/>
        <v>#DIV/0!</v>
      </c>
      <c r="AD34" s="12" t="e">
        <f t="shared" si="3"/>
        <v>#DIV/0!</v>
      </c>
      <c r="AE34" s="10">
        <f t="shared" si="8"/>
        <v>30</v>
      </c>
    </row>
    <row r="35" spans="1:31" x14ac:dyDescent="0.2">
      <c r="A35" t="s">
        <v>245</v>
      </c>
      <c r="B35" s="10">
        <v>219</v>
      </c>
      <c r="C35" s="11">
        <v>220</v>
      </c>
      <c r="P35" s="11"/>
      <c r="S35" s="11"/>
      <c r="X35">
        <f t="shared" si="0"/>
        <v>2</v>
      </c>
      <c r="Y35">
        <f t="shared" si="1"/>
        <v>220</v>
      </c>
      <c r="Z35">
        <f t="shared" si="2"/>
        <v>220</v>
      </c>
      <c r="AA35" t="e">
        <f t="shared" si="4"/>
        <v>#DIV/0!</v>
      </c>
      <c r="AB35" t="e">
        <f t="shared" si="5"/>
        <v>#NUM!</v>
      </c>
      <c r="AC35" s="12" t="e">
        <f t="shared" si="6"/>
        <v>#DIV/0!</v>
      </c>
      <c r="AD35" s="12" t="e">
        <f t="shared" si="3"/>
        <v>#DIV/0!</v>
      </c>
      <c r="AE35" s="10">
        <f t="shared" si="8"/>
        <v>219</v>
      </c>
    </row>
    <row r="36" spans="1:31" x14ac:dyDescent="0.2">
      <c r="A36" t="s">
        <v>246</v>
      </c>
      <c r="B36" s="10">
        <v>8.9</v>
      </c>
      <c r="F36">
        <v>8.44</v>
      </c>
      <c r="I36">
        <v>8.6999999999999993</v>
      </c>
      <c r="J36">
        <v>8.9</v>
      </c>
      <c r="M36">
        <v>8.9</v>
      </c>
      <c r="P36" s="11"/>
      <c r="S36" s="11"/>
      <c r="T36">
        <v>8.9</v>
      </c>
      <c r="X36">
        <f t="shared" si="0"/>
        <v>6</v>
      </c>
      <c r="Y36">
        <f t="shared" si="1"/>
        <v>8.44</v>
      </c>
      <c r="Z36">
        <f t="shared" si="2"/>
        <v>8.9</v>
      </c>
      <c r="AA36">
        <f t="shared" si="4"/>
        <v>8.7679999999999989</v>
      </c>
      <c r="AB36">
        <f t="shared" si="5"/>
        <v>8.9</v>
      </c>
      <c r="AC36" s="12">
        <f t="shared" si="6"/>
        <v>1.5054744525547612E-2</v>
      </c>
      <c r="AD36" s="12">
        <f t="shared" si="3"/>
        <v>1.4831460674157465E-2</v>
      </c>
      <c r="AE36" s="10">
        <f t="shared" ref="AE36:AE43" si="9">AVERAGE(B36,AA36)</f>
        <v>8.8339999999999996</v>
      </c>
    </row>
    <row r="37" spans="1:31" x14ac:dyDescent="0.2">
      <c r="A37" t="s">
        <v>247</v>
      </c>
      <c r="B37" s="10">
        <v>54</v>
      </c>
      <c r="C37" s="11">
        <v>54</v>
      </c>
      <c r="I37">
        <v>48</v>
      </c>
      <c r="J37">
        <v>54</v>
      </c>
      <c r="L37">
        <v>46</v>
      </c>
      <c r="M37">
        <v>54</v>
      </c>
      <c r="P37" s="11"/>
      <c r="S37" s="11"/>
      <c r="T37">
        <v>54</v>
      </c>
      <c r="X37">
        <f t="shared" si="0"/>
        <v>7</v>
      </c>
      <c r="Y37">
        <f t="shared" si="1"/>
        <v>46</v>
      </c>
      <c r="Z37">
        <f t="shared" si="2"/>
        <v>54</v>
      </c>
      <c r="AA37">
        <f t="shared" si="4"/>
        <v>51.2</v>
      </c>
      <c r="AB37">
        <f t="shared" si="5"/>
        <v>54</v>
      </c>
      <c r="AC37" s="12">
        <f t="shared" si="6"/>
        <v>5.4687499999999944E-2</v>
      </c>
      <c r="AD37" s="12">
        <f t="shared" si="3"/>
        <v>5.1851851851851802E-2</v>
      </c>
      <c r="AE37" s="10">
        <f t="shared" si="9"/>
        <v>52.6</v>
      </c>
    </row>
    <row r="38" spans="1:31" x14ac:dyDescent="0.2">
      <c r="A38" t="s">
        <v>248</v>
      </c>
      <c r="B38" s="10">
        <v>3.2</v>
      </c>
      <c r="C38" s="11">
        <v>3.2</v>
      </c>
      <c r="F38">
        <v>1.5</v>
      </c>
      <c r="I38">
        <v>1</v>
      </c>
      <c r="J38">
        <v>3.2</v>
      </c>
      <c r="M38">
        <v>3.2</v>
      </c>
      <c r="P38" s="11"/>
      <c r="S38" s="11"/>
      <c r="T38">
        <v>3.2</v>
      </c>
      <c r="X38">
        <f t="shared" si="0"/>
        <v>7</v>
      </c>
      <c r="Y38">
        <f t="shared" si="1"/>
        <v>1</v>
      </c>
      <c r="Z38">
        <f t="shared" si="2"/>
        <v>3.2</v>
      </c>
      <c r="AA38">
        <f t="shared" si="4"/>
        <v>2.4200000000000004</v>
      </c>
      <c r="AB38">
        <f t="shared" si="5"/>
        <v>3.2</v>
      </c>
      <c r="AC38" s="12">
        <f t="shared" si="6"/>
        <v>0.32231404958677673</v>
      </c>
      <c r="AD38" s="12">
        <f t="shared" si="3"/>
        <v>0.24374999999999994</v>
      </c>
      <c r="AE38" s="10">
        <f t="shared" si="9"/>
        <v>2.8100000000000005</v>
      </c>
    </row>
    <row r="39" spans="1:31" x14ac:dyDescent="0.2">
      <c r="A39" t="s">
        <v>249</v>
      </c>
      <c r="B39" s="10">
        <v>7.2</v>
      </c>
      <c r="C39" s="11">
        <v>7.2</v>
      </c>
      <c r="F39">
        <v>7.29</v>
      </c>
      <c r="I39">
        <v>7.4</v>
      </c>
      <c r="J39">
        <v>7.2</v>
      </c>
      <c r="L39">
        <v>7.6</v>
      </c>
      <c r="M39">
        <v>7.2</v>
      </c>
      <c r="P39" s="11"/>
      <c r="S39" s="11"/>
      <c r="T39">
        <v>7.2</v>
      </c>
      <c r="X39">
        <f t="shared" si="0"/>
        <v>8</v>
      </c>
      <c r="Y39">
        <f t="shared" si="1"/>
        <v>7.2</v>
      </c>
      <c r="Z39">
        <f t="shared" si="2"/>
        <v>7.6</v>
      </c>
      <c r="AA39">
        <f t="shared" si="4"/>
        <v>7.3150000000000013</v>
      </c>
      <c r="AB39">
        <f t="shared" si="5"/>
        <v>7.2450000000000001</v>
      </c>
      <c r="AC39" s="12">
        <f t="shared" si="6"/>
        <v>9.5693779904307812E-3</v>
      </c>
      <c r="AD39" s="12">
        <f t="shared" si="3"/>
        <v>1.5972222222222374E-2</v>
      </c>
      <c r="AE39" s="10">
        <f t="shared" si="9"/>
        <v>7.2575000000000003</v>
      </c>
    </row>
    <row r="40" spans="1:31" x14ac:dyDescent="0.2">
      <c r="A40" t="s">
        <v>250</v>
      </c>
      <c r="B40" s="10">
        <v>5.8</v>
      </c>
      <c r="J40">
        <v>5.8</v>
      </c>
      <c r="L40">
        <v>4</v>
      </c>
      <c r="M40">
        <v>5.8</v>
      </c>
      <c r="P40" s="11"/>
      <c r="S40" s="11"/>
      <c r="T40">
        <v>5.8</v>
      </c>
      <c r="X40">
        <f t="shared" si="0"/>
        <v>5</v>
      </c>
      <c r="Y40">
        <f t="shared" si="1"/>
        <v>4</v>
      </c>
      <c r="Z40">
        <f t="shared" si="2"/>
        <v>5.8</v>
      </c>
      <c r="AA40">
        <f t="shared" si="4"/>
        <v>5.3500000000000005</v>
      </c>
      <c r="AB40">
        <f t="shared" si="5"/>
        <v>5.8</v>
      </c>
      <c r="AC40" s="12">
        <f t="shared" si="6"/>
        <v>8.4112149532710137E-2</v>
      </c>
      <c r="AD40" s="12">
        <f t="shared" si="3"/>
        <v>7.7586206896551602E-2</v>
      </c>
      <c r="AE40" s="10">
        <f t="shared" si="9"/>
        <v>5.5750000000000002</v>
      </c>
    </row>
    <row r="41" spans="1:31" x14ac:dyDescent="0.2">
      <c r="A41" t="s">
        <v>251</v>
      </c>
      <c r="B41" s="10">
        <v>29</v>
      </c>
      <c r="C41" s="11">
        <v>29</v>
      </c>
      <c r="I41">
        <v>25</v>
      </c>
      <c r="J41">
        <v>29</v>
      </c>
      <c r="L41">
        <v>23</v>
      </c>
      <c r="P41" s="11"/>
      <c r="S41" s="11"/>
      <c r="X41">
        <f t="shared" si="0"/>
        <v>5</v>
      </c>
      <c r="Y41">
        <f t="shared" si="1"/>
        <v>23</v>
      </c>
      <c r="Z41">
        <f t="shared" si="2"/>
        <v>29</v>
      </c>
      <c r="AA41">
        <f t="shared" si="4"/>
        <v>25.666666666666668</v>
      </c>
      <c r="AB41">
        <f t="shared" si="5"/>
        <v>25</v>
      </c>
      <c r="AC41" s="12">
        <f t="shared" si="6"/>
        <v>2.5974025974026017E-2</v>
      </c>
      <c r="AD41" s="12">
        <f t="shared" si="3"/>
        <v>0.11494252873563214</v>
      </c>
      <c r="AE41" s="10">
        <f t="shared" si="9"/>
        <v>27.333333333333336</v>
      </c>
    </row>
    <row r="42" spans="1:31" x14ac:dyDescent="0.2">
      <c r="A42" t="s">
        <v>252</v>
      </c>
      <c r="B42" s="10">
        <v>61</v>
      </c>
      <c r="C42" s="11">
        <v>61</v>
      </c>
      <c r="I42">
        <v>57</v>
      </c>
      <c r="J42">
        <v>61</v>
      </c>
      <c r="L42">
        <v>65</v>
      </c>
      <c r="O42">
        <v>60.32</v>
      </c>
      <c r="P42" s="11"/>
      <c r="S42" s="11"/>
      <c r="V42">
        <v>71.5</v>
      </c>
      <c r="W42">
        <v>71.599999999999994</v>
      </c>
      <c r="X42">
        <f t="shared" si="0"/>
        <v>8</v>
      </c>
      <c r="Y42">
        <f t="shared" si="1"/>
        <v>57</v>
      </c>
      <c r="Z42">
        <f t="shared" si="2"/>
        <v>71.599999999999994</v>
      </c>
      <c r="AA42">
        <f t="shared" si="4"/>
        <v>64.403333333333322</v>
      </c>
      <c r="AB42">
        <f t="shared" si="5"/>
        <v>63</v>
      </c>
      <c r="AC42" s="12">
        <f t="shared" si="6"/>
        <v>2.1789762434656416E-2</v>
      </c>
      <c r="AD42" s="12">
        <f t="shared" si="3"/>
        <v>5.579234972677577E-2</v>
      </c>
      <c r="AE42" s="10">
        <f t="shared" si="9"/>
        <v>62.701666666666661</v>
      </c>
    </row>
    <row r="43" spans="1:31" x14ac:dyDescent="0.2">
      <c r="A43" t="s">
        <v>253</v>
      </c>
      <c r="B43" s="10">
        <v>17</v>
      </c>
      <c r="I43">
        <v>17.3</v>
      </c>
      <c r="J43">
        <v>17</v>
      </c>
      <c r="L43">
        <v>26</v>
      </c>
      <c r="P43" s="11"/>
      <c r="S43" s="11"/>
      <c r="X43">
        <f t="shared" si="0"/>
        <v>4</v>
      </c>
      <c r="Y43">
        <f t="shared" si="1"/>
        <v>17</v>
      </c>
      <c r="Z43">
        <f t="shared" si="2"/>
        <v>26</v>
      </c>
      <c r="AA43">
        <f>AVERAGE(I43:J43)</f>
        <v>17.149999999999999</v>
      </c>
      <c r="AB43">
        <f t="shared" si="5"/>
        <v>17.3</v>
      </c>
      <c r="AC43" s="12">
        <f t="shared" si="6"/>
        <v>8.7463556851313205E-3</v>
      </c>
      <c r="AD43" s="12">
        <f t="shared" si="3"/>
        <v>8.8235294117646225E-3</v>
      </c>
      <c r="AE43" s="10">
        <f t="shared" si="9"/>
        <v>17.074999999999999</v>
      </c>
    </row>
    <row r="44" spans="1:31" x14ac:dyDescent="0.2">
      <c r="A44" t="s">
        <v>254</v>
      </c>
      <c r="B44" s="10">
        <v>1.34</v>
      </c>
      <c r="C44" s="11">
        <v>1.3</v>
      </c>
      <c r="P44" s="11"/>
      <c r="S44" s="11"/>
      <c r="X44">
        <f t="shared" si="0"/>
        <v>2</v>
      </c>
      <c r="Y44">
        <f t="shared" si="1"/>
        <v>1.3</v>
      </c>
      <c r="Z44">
        <f t="shared" si="2"/>
        <v>1.3</v>
      </c>
      <c r="AA44" t="e">
        <f t="shared" si="4"/>
        <v>#DIV/0!</v>
      </c>
      <c r="AB44" t="e">
        <f t="shared" si="5"/>
        <v>#NUM!</v>
      </c>
      <c r="AC44" s="12" t="e">
        <f t="shared" si="6"/>
        <v>#DIV/0!</v>
      </c>
      <c r="AD44" s="12" t="e">
        <f t="shared" si="3"/>
        <v>#DIV/0!</v>
      </c>
      <c r="AE44" s="10">
        <f>B44</f>
        <v>1.34</v>
      </c>
    </row>
    <row r="45" spans="1:31" x14ac:dyDescent="0.2">
      <c r="A45" t="s">
        <v>255</v>
      </c>
      <c r="B45" s="10">
        <v>3.5</v>
      </c>
      <c r="C45" s="11">
        <v>3.5</v>
      </c>
      <c r="F45">
        <v>2.6</v>
      </c>
      <c r="P45" s="11"/>
      <c r="S45" s="11"/>
      <c r="X45">
        <f t="shared" si="0"/>
        <v>3</v>
      </c>
      <c r="Y45">
        <f t="shared" si="1"/>
        <v>2.6</v>
      </c>
      <c r="Z45">
        <f t="shared" si="2"/>
        <v>3.5</v>
      </c>
      <c r="AA45">
        <f t="shared" si="4"/>
        <v>2.6</v>
      </c>
      <c r="AB45">
        <f t="shared" si="5"/>
        <v>2.6</v>
      </c>
      <c r="AC45" s="12">
        <f t="shared" si="6"/>
        <v>0</v>
      </c>
      <c r="AD45" s="12">
        <f t="shared" si="3"/>
        <v>0.25714285714285712</v>
      </c>
      <c r="AE45" s="10">
        <f t="shared" ref="AE45:AE53" si="10">AVERAGE(B45,AA45)</f>
        <v>3.05</v>
      </c>
    </row>
    <row r="46" spans="1:31" x14ac:dyDescent="0.2">
      <c r="A46" t="s">
        <v>256</v>
      </c>
      <c r="B46" s="10">
        <v>8.9999999999999993E-3</v>
      </c>
      <c r="N46">
        <v>1.6E-2</v>
      </c>
      <c r="P46" s="11"/>
      <c r="S46" s="11"/>
      <c r="X46">
        <f t="shared" si="0"/>
        <v>2</v>
      </c>
      <c r="Y46">
        <f t="shared" si="1"/>
        <v>1.6E-2</v>
      </c>
      <c r="Z46">
        <f t="shared" si="2"/>
        <v>1.6E-2</v>
      </c>
      <c r="AA46">
        <f t="shared" si="4"/>
        <v>1.6E-2</v>
      </c>
      <c r="AB46">
        <f t="shared" si="5"/>
        <v>1.6E-2</v>
      </c>
      <c r="AC46" s="12">
        <f t="shared" si="6"/>
        <v>0</v>
      </c>
      <c r="AD46" s="12">
        <f t="shared" si="3"/>
        <v>0.7777777777777779</v>
      </c>
      <c r="AE46" s="10">
        <f t="shared" si="10"/>
        <v>1.2500000000000001E-2</v>
      </c>
    </row>
    <row r="47" spans="1:31" x14ac:dyDescent="0.2">
      <c r="A47" t="s">
        <v>257</v>
      </c>
      <c r="B47" s="10">
        <v>2.0699999999999998</v>
      </c>
      <c r="C47" s="11">
        <v>2.1</v>
      </c>
      <c r="F47">
        <v>1.08</v>
      </c>
      <c r="P47" s="11"/>
      <c r="S47" s="11"/>
      <c r="X47">
        <f t="shared" si="0"/>
        <v>3</v>
      </c>
      <c r="Y47">
        <f t="shared" si="1"/>
        <v>1.08</v>
      </c>
      <c r="Z47">
        <f t="shared" si="2"/>
        <v>2.1</v>
      </c>
      <c r="AA47">
        <f t="shared" si="4"/>
        <v>1.08</v>
      </c>
      <c r="AB47">
        <f t="shared" si="5"/>
        <v>1.08</v>
      </c>
      <c r="AC47" s="12">
        <f t="shared" si="6"/>
        <v>0</v>
      </c>
      <c r="AD47" s="12">
        <f t="shared" si="3"/>
        <v>0.47826086956521729</v>
      </c>
      <c r="AE47" s="10">
        <f t="shared" si="10"/>
        <v>1.575</v>
      </c>
    </row>
    <row r="48" spans="1:31" x14ac:dyDescent="0.2">
      <c r="A48" t="s">
        <v>258</v>
      </c>
      <c r="B48" s="10">
        <v>74</v>
      </c>
      <c r="C48" s="11">
        <v>74</v>
      </c>
      <c r="F48">
        <v>71.8</v>
      </c>
      <c r="I48">
        <v>72.2</v>
      </c>
      <c r="J48">
        <v>74</v>
      </c>
      <c r="K48">
        <v>71</v>
      </c>
      <c r="L48">
        <v>70</v>
      </c>
      <c r="P48" s="11"/>
      <c r="S48" s="11"/>
      <c r="X48">
        <f t="shared" si="0"/>
        <v>7</v>
      </c>
      <c r="Y48">
        <f t="shared" si="1"/>
        <v>70</v>
      </c>
      <c r="Z48">
        <f t="shared" si="2"/>
        <v>74</v>
      </c>
      <c r="AA48">
        <f t="shared" si="4"/>
        <v>71.8</v>
      </c>
      <c r="AB48">
        <f t="shared" si="5"/>
        <v>71.8</v>
      </c>
      <c r="AC48" s="12">
        <f t="shared" si="6"/>
        <v>0</v>
      </c>
      <c r="AD48" s="12">
        <f t="shared" si="3"/>
        <v>2.972972972972977E-2</v>
      </c>
      <c r="AE48" s="10">
        <f t="shared" si="10"/>
        <v>72.900000000000006</v>
      </c>
    </row>
    <row r="49" spans="1:31" x14ac:dyDescent="0.2">
      <c r="A49" t="s">
        <v>259</v>
      </c>
      <c r="B49" s="10">
        <v>336</v>
      </c>
      <c r="C49" s="11">
        <v>340</v>
      </c>
      <c r="F49">
        <v>342</v>
      </c>
      <c r="I49">
        <v>329</v>
      </c>
      <c r="J49">
        <v>336</v>
      </c>
      <c r="K49">
        <v>331</v>
      </c>
      <c r="L49">
        <v>321</v>
      </c>
      <c r="P49" s="11"/>
      <c r="S49" s="11"/>
      <c r="X49">
        <f t="shared" si="0"/>
        <v>7</v>
      </c>
      <c r="Y49">
        <f t="shared" si="1"/>
        <v>321</v>
      </c>
      <c r="Z49">
        <f t="shared" si="2"/>
        <v>342</v>
      </c>
      <c r="AA49">
        <f t="shared" si="4"/>
        <v>331.8</v>
      </c>
      <c r="AB49">
        <f t="shared" si="5"/>
        <v>331</v>
      </c>
      <c r="AC49" s="12">
        <f t="shared" si="6"/>
        <v>2.4110910186859896E-3</v>
      </c>
      <c r="AD49" s="12">
        <f t="shared" si="3"/>
        <v>1.2499999999999966E-2</v>
      </c>
      <c r="AE49" s="10">
        <f t="shared" si="10"/>
        <v>333.9</v>
      </c>
    </row>
    <row r="50" spans="1:31" x14ac:dyDescent="0.2">
      <c r="A50" t="s">
        <v>260</v>
      </c>
      <c r="B50" s="10">
        <v>24</v>
      </c>
      <c r="C50" s="11">
        <v>24</v>
      </c>
      <c r="F50">
        <v>24</v>
      </c>
      <c r="I50">
        <v>25.8</v>
      </c>
      <c r="J50">
        <v>24</v>
      </c>
      <c r="K50">
        <v>21.9</v>
      </c>
      <c r="L50">
        <v>25</v>
      </c>
      <c r="P50" s="11"/>
      <c r="S50" s="11"/>
      <c r="X50">
        <f t="shared" si="0"/>
        <v>7</v>
      </c>
      <c r="Y50">
        <f t="shared" si="1"/>
        <v>21.9</v>
      </c>
      <c r="Z50">
        <f t="shared" si="2"/>
        <v>25.8</v>
      </c>
      <c r="AA50">
        <f t="shared" si="4"/>
        <v>24.139999999999997</v>
      </c>
      <c r="AB50">
        <f t="shared" si="5"/>
        <v>24</v>
      </c>
      <c r="AC50" s="12">
        <f t="shared" si="6"/>
        <v>5.799502899751327E-3</v>
      </c>
      <c r="AD50" s="12">
        <f t="shared" si="3"/>
        <v>5.8333333333332087E-3</v>
      </c>
      <c r="AE50" s="10">
        <f t="shared" si="10"/>
        <v>24.07</v>
      </c>
    </row>
    <row r="51" spans="1:31" x14ac:dyDescent="0.2">
      <c r="A51" t="s">
        <v>261</v>
      </c>
      <c r="B51" s="10">
        <v>185</v>
      </c>
      <c r="C51" s="11">
        <v>185</v>
      </c>
      <c r="F51">
        <v>182</v>
      </c>
      <c r="I51">
        <v>194</v>
      </c>
      <c r="J51">
        <v>185</v>
      </c>
      <c r="K51">
        <v>189</v>
      </c>
      <c r="L51">
        <v>170</v>
      </c>
      <c r="P51" s="11"/>
      <c r="S51" s="11"/>
      <c r="X51">
        <f t="shared" si="0"/>
        <v>7</v>
      </c>
      <c r="Y51">
        <f t="shared" si="1"/>
        <v>170</v>
      </c>
      <c r="Z51">
        <f t="shared" si="2"/>
        <v>194</v>
      </c>
      <c r="AA51">
        <f t="shared" si="4"/>
        <v>184</v>
      </c>
      <c r="AB51">
        <f t="shared" si="5"/>
        <v>185</v>
      </c>
      <c r="AC51" s="12">
        <f t="shared" si="6"/>
        <v>5.434782608695652E-3</v>
      </c>
      <c r="AD51" s="12">
        <f t="shared" si="3"/>
        <v>5.4054054054054057E-3</v>
      </c>
      <c r="AE51" s="10">
        <f t="shared" si="10"/>
        <v>184.5</v>
      </c>
    </row>
    <row r="52" spans="1:31" x14ac:dyDescent="0.2">
      <c r="A52" t="s">
        <v>262</v>
      </c>
      <c r="B52" s="10">
        <v>10.3</v>
      </c>
      <c r="C52" s="11">
        <v>10</v>
      </c>
      <c r="I52">
        <v>10.8</v>
      </c>
      <c r="J52">
        <v>10.3</v>
      </c>
      <c r="L52">
        <v>3</v>
      </c>
      <c r="P52" s="11"/>
      <c r="S52" s="11"/>
      <c r="X52">
        <f t="shared" si="0"/>
        <v>5</v>
      </c>
      <c r="Y52">
        <f t="shared" si="1"/>
        <v>3</v>
      </c>
      <c r="Z52">
        <f t="shared" si="2"/>
        <v>10.8</v>
      </c>
      <c r="AA52">
        <f>AVERAGE(I52:J52)</f>
        <v>10.55</v>
      </c>
      <c r="AB52">
        <f t="shared" si="5"/>
        <v>10.3</v>
      </c>
      <c r="AC52" s="12">
        <f t="shared" si="6"/>
        <v>2.3696682464454975E-2</v>
      </c>
      <c r="AD52" s="12">
        <f t="shared" si="3"/>
        <v>2.4271844660194174E-2</v>
      </c>
      <c r="AE52" s="10">
        <f t="shared" si="10"/>
        <v>10.425000000000001</v>
      </c>
    </row>
    <row r="53" spans="1:31" x14ac:dyDescent="0.2">
      <c r="A53" t="s">
        <v>263</v>
      </c>
      <c r="B53" s="10">
        <v>2.6</v>
      </c>
      <c r="C53" s="11">
        <v>2.6</v>
      </c>
      <c r="I53">
        <v>2.59</v>
      </c>
      <c r="J53">
        <v>2.6</v>
      </c>
      <c r="P53" s="11"/>
      <c r="S53" s="11"/>
      <c r="X53">
        <f t="shared" si="0"/>
        <v>4</v>
      </c>
      <c r="Y53">
        <f t="shared" si="1"/>
        <v>2.59</v>
      </c>
      <c r="Z53">
        <f t="shared" si="2"/>
        <v>2.6</v>
      </c>
      <c r="AA53">
        <f t="shared" si="4"/>
        <v>2.5949999999999998</v>
      </c>
      <c r="AB53">
        <f t="shared" si="5"/>
        <v>2.5949999999999998</v>
      </c>
      <c r="AC53" s="12">
        <f t="shared" si="6"/>
        <v>0</v>
      </c>
      <c r="AD53" s="12">
        <f t="shared" si="3"/>
        <v>1.9230769230770529E-3</v>
      </c>
      <c r="AE53" s="10">
        <f t="shared" si="10"/>
        <v>2.5975000000000001</v>
      </c>
    </row>
    <row r="54" spans="1:31" x14ac:dyDescent="0.2">
      <c r="A54" t="s">
        <v>264</v>
      </c>
      <c r="B54" s="10">
        <v>1E-4</v>
      </c>
      <c r="P54" s="11"/>
      <c r="S54" s="11"/>
      <c r="X54">
        <f t="shared" si="0"/>
        <v>1</v>
      </c>
      <c r="Y54">
        <f t="shared" si="1"/>
        <v>0</v>
      </c>
      <c r="Z54">
        <f t="shared" si="2"/>
        <v>0</v>
      </c>
      <c r="AA54" t="e">
        <f t="shared" si="4"/>
        <v>#DIV/0!</v>
      </c>
      <c r="AB54" t="e">
        <f t="shared" si="5"/>
        <v>#NUM!</v>
      </c>
      <c r="AC54" s="12" t="e">
        <f t="shared" si="6"/>
        <v>#DIV/0!</v>
      </c>
      <c r="AD54" s="12" t="e">
        <f t="shared" si="3"/>
        <v>#DIV/0!</v>
      </c>
      <c r="AE54" s="10">
        <f>B54</f>
        <v>1E-4</v>
      </c>
    </row>
    <row r="55" spans="1:31" x14ac:dyDescent="0.2">
      <c r="A55" t="s">
        <v>265</v>
      </c>
      <c r="B55" s="10">
        <v>6.4000000000000001E-2</v>
      </c>
      <c r="C55" s="11">
        <v>6.4000000000000001E-2</v>
      </c>
      <c r="P55" s="11"/>
      <c r="S55" s="11"/>
      <c r="X55">
        <f t="shared" si="0"/>
        <v>2</v>
      </c>
      <c r="Y55">
        <f t="shared" si="1"/>
        <v>6.4000000000000001E-2</v>
      </c>
      <c r="Z55">
        <f t="shared" si="2"/>
        <v>6.4000000000000001E-2</v>
      </c>
      <c r="AA55" t="e">
        <f t="shared" si="4"/>
        <v>#DIV/0!</v>
      </c>
      <c r="AB55" t="e">
        <f t="shared" si="5"/>
        <v>#NUM!</v>
      </c>
      <c r="AC55" s="12" t="e">
        <f t="shared" si="6"/>
        <v>#DIV/0!</v>
      </c>
      <c r="AD55" s="12" t="e">
        <f t="shared" si="3"/>
        <v>#DIV/0!</v>
      </c>
      <c r="AE55" s="10">
        <f t="shared" ref="AE55:AE57" si="11">B55</f>
        <v>6.4000000000000001E-2</v>
      </c>
    </row>
    <row r="56" spans="1:31" x14ac:dyDescent="0.2">
      <c r="A56" t="s">
        <v>266</v>
      </c>
      <c r="B56" s="10">
        <v>0.05</v>
      </c>
      <c r="P56" s="11"/>
      <c r="S56" s="11"/>
      <c r="X56">
        <f t="shared" si="0"/>
        <v>1</v>
      </c>
      <c r="Y56">
        <f t="shared" si="1"/>
        <v>0</v>
      </c>
      <c r="Z56">
        <f t="shared" si="2"/>
        <v>0</v>
      </c>
      <c r="AA56" t="e">
        <f t="shared" si="4"/>
        <v>#DIV/0!</v>
      </c>
      <c r="AB56" t="e">
        <f t="shared" si="5"/>
        <v>#NUM!</v>
      </c>
      <c r="AC56" s="12" t="e">
        <f t="shared" si="6"/>
        <v>#DIV/0!</v>
      </c>
      <c r="AD56" s="12" t="e">
        <f t="shared" si="3"/>
        <v>#DIV/0!</v>
      </c>
      <c r="AE56" s="10">
        <f t="shared" si="11"/>
        <v>0.05</v>
      </c>
    </row>
    <row r="57" spans="1:31" x14ac:dyDescent="0.2">
      <c r="A57" t="s">
        <v>267</v>
      </c>
      <c r="B57" s="10">
        <v>0.18</v>
      </c>
      <c r="P57" s="11"/>
      <c r="S57" s="11"/>
      <c r="X57">
        <f t="shared" si="0"/>
        <v>1</v>
      </c>
      <c r="Y57">
        <f t="shared" si="1"/>
        <v>0</v>
      </c>
      <c r="Z57">
        <f t="shared" si="2"/>
        <v>0</v>
      </c>
      <c r="AA57" t="e">
        <f t="shared" si="4"/>
        <v>#DIV/0!</v>
      </c>
      <c r="AB57" t="e">
        <f t="shared" si="5"/>
        <v>#NUM!</v>
      </c>
      <c r="AC57" s="12" t="e">
        <f t="shared" si="6"/>
        <v>#DIV/0!</v>
      </c>
      <c r="AD57" s="12" t="e">
        <f t="shared" si="3"/>
        <v>#DIV/0!</v>
      </c>
      <c r="AE57" s="10">
        <f t="shared" si="11"/>
        <v>0.18</v>
      </c>
    </row>
    <row r="58" spans="1:31" x14ac:dyDescent="0.2">
      <c r="A58" t="s">
        <v>268</v>
      </c>
      <c r="B58" s="10">
        <v>2.2999999999999998</v>
      </c>
      <c r="C58" s="11">
        <v>2.2999999999999998</v>
      </c>
      <c r="I58">
        <v>2.91</v>
      </c>
      <c r="J58">
        <v>2.2999999999999998</v>
      </c>
      <c r="P58" s="11"/>
      <c r="S58" s="11"/>
      <c r="X58">
        <f t="shared" si="0"/>
        <v>4</v>
      </c>
      <c r="Y58">
        <f t="shared" si="1"/>
        <v>2.2999999999999998</v>
      </c>
      <c r="Z58">
        <f t="shared" si="2"/>
        <v>2.91</v>
      </c>
      <c r="AA58">
        <f t="shared" si="4"/>
        <v>2.605</v>
      </c>
      <c r="AB58">
        <f t="shared" si="5"/>
        <v>2.605</v>
      </c>
      <c r="AC58" s="12">
        <f t="shared" si="6"/>
        <v>0</v>
      </c>
      <c r="AD58" s="12">
        <f t="shared" si="3"/>
        <v>0.13260869565217398</v>
      </c>
      <c r="AE58" s="10">
        <f t="shared" ref="AE58:AE77" si="12">AVERAGE(B58,AA58)</f>
        <v>2.4524999999999997</v>
      </c>
    </row>
    <row r="59" spans="1:31" x14ac:dyDescent="0.2">
      <c r="A59" t="s">
        <v>269</v>
      </c>
      <c r="B59" s="10">
        <v>2.1</v>
      </c>
      <c r="F59">
        <v>1.81</v>
      </c>
      <c r="H59">
        <v>1.68</v>
      </c>
      <c r="I59">
        <v>2</v>
      </c>
      <c r="J59">
        <v>2.1</v>
      </c>
      <c r="P59" s="11"/>
      <c r="S59" s="11"/>
      <c r="X59">
        <f t="shared" si="0"/>
        <v>5</v>
      </c>
      <c r="Y59">
        <f t="shared" si="1"/>
        <v>1.68</v>
      </c>
      <c r="Z59">
        <f t="shared" si="2"/>
        <v>2.1</v>
      </c>
      <c r="AA59">
        <f t="shared" si="4"/>
        <v>1.8975</v>
      </c>
      <c r="AB59">
        <f t="shared" si="5"/>
        <v>1.905</v>
      </c>
      <c r="AC59" s="12">
        <f t="shared" si="6"/>
        <v>3.952569169960507E-3</v>
      </c>
      <c r="AD59" s="12">
        <f t="shared" si="3"/>
        <v>9.6428571428571488E-2</v>
      </c>
      <c r="AE59" s="10">
        <f t="shared" si="12"/>
        <v>1.99875</v>
      </c>
    </row>
    <row r="60" spans="1:31" x14ac:dyDescent="0.2">
      <c r="A60" t="s">
        <v>270</v>
      </c>
      <c r="B60" s="10">
        <v>1.75</v>
      </c>
      <c r="C60" s="11">
        <v>1.8</v>
      </c>
      <c r="F60">
        <v>1.68</v>
      </c>
      <c r="I60">
        <v>1.67</v>
      </c>
      <c r="J60">
        <v>1.75</v>
      </c>
      <c r="K60">
        <v>1.64</v>
      </c>
      <c r="P60" s="11"/>
      <c r="S60" s="11"/>
      <c r="X60">
        <f t="shared" si="0"/>
        <v>6</v>
      </c>
      <c r="Y60">
        <f t="shared" si="1"/>
        <v>1.64</v>
      </c>
      <c r="Z60">
        <f t="shared" si="2"/>
        <v>1.8</v>
      </c>
      <c r="AA60">
        <f t="shared" si="4"/>
        <v>1.6849999999999998</v>
      </c>
      <c r="AB60">
        <f t="shared" si="5"/>
        <v>1.6749999999999998</v>
      </c>
      <c r="AC60" s="12">
        <f t="shared" si="6"/>
        <v>5.934718100890214E-3</v>
      </c>
      <c r="AD60" s="12">
        <f t="shared" si="3"/>
        <v>3.7142857142857241E-2</v>
      </c>
      <c r="AE60" s="10">
        <f t="shared" si="12"/>
        <v>1.7174999999999998</v>
      </c>
    </row>
    <row r="61" spans="1:31" x14ac:dyDescent="0.2">
      <c r="A61" t="s">
        <v>271</v>
      </c>
      <c r="B61" s="10">
        <v>1370</v>
      </c>
      <c r="C61" s="11">
        <v>1370</v>
      </c>
      <c r="D61">
        <v>1400</v>
      </c>
      <c r="E61">
        <v>1392</v>
      </c>
      <c r="F61">
        <v>1375</v>
      </c>
      <c r="I61">
        <v>1429</v>
      </c>
      <c r="J61">
        <v>1370</v>
      </c>
      <c r="K61">
        <v>1369</v>
      </c>
      <c r="L61">
        <v>1357</v>
      </c>
      <c r="P61" s="11"/>
      <c r="S61" s="11"/>
      <c r="X61">
        <f t="shared" si="0"/>
        <v>9</v>
      </c>
      <c r="Y61">
        <f t="shared" si="1"/>
        <v>1357</v>
      </c>
      <c r="Z61">
        <f t="shared" si="2"/>
        <v>1429</v>
      </c>
      <c r="AA61">
        <f t="shared" si="4"/>
        <v>1384.5714285714287</v>
      </c>
      <c r="AB61">
        <f t="shared" si="5"/>
        <v>1375</v>
      </c>
      <c r="AC61" s="12">
        <f t="shared" si="6"/>
        <v>6.9129178704086542E-3</v>
      </c>
      <c r="AD61" s="12">
        <f t="shared" si="3"/>
        <v>1.0636079249218007E-2</v>
      </c>
      <c r="AE61" s="10">
        <f t="shared" si="12"/>
        <v>1377.2857142857142</v>
      </c>
    </row>
    <row r="62" spans="1:31" x14ac:dyDescent="0.2">
      <c r="A62" t="s">
        <v>272</v>
      </c>
      <c r="B62" s="10">
        <v>27</v>
      </c>
      <c r="C62" s="11">
        <v>27</v>
      </c>
      <c r="F62">
        <v>26.7</v>
      </c>
      <c r="I62">
        <v>26.5</v>
      </c>
      <c r="J62">
        <v>27</v>
      </c>
      <c r="K62">
        <v>25.7</v>
      </c>
      <c r="P62" s="11"/>
      <c r="Q62">
        <v>27.39</v>
      </c>
      <c r="S62" s="11"/>
      <c r="X62">
        <f t="shared" si="0"/>
        <v>7</v>
      </c>
      <c r="Y62">
        <f t="shared" si="1"/>
        <v>25.7</v>
      </c>
      <c r="Z62">
        <f t="shared" si="2"/>
        <v>27.39</v>
      </c>
      <c r="AA62">
        <f t="shared" si="4"/>
        <v>26.658000000000005</v>
      </c>
      <c r="AB62">
        <f t="shared" si="5"/>
        <v>26.7</v>
      </c>
      <c r="AC62" s="12">
        <f t="shared" si="6"/>
        <v>1.5755120414132522E-3</v>
      </c>
      <c r="AD62" s="12">
        <f t="shared" si="3"/>
        <v>1.2666666666666489E-2</v>
      </c>
      <c r="AE62" s="10">
        <f t="shared" si="12"/>
        <v>26.829000000000001</v>
      </c>
    </row>
    <row r="63" spans="1:31" x14ac:dyDescent="0.2">
      <c r="A63" t="s">
        <v>273</v>
      </c>
      <c r="B63" s="10">
        <v>54</v>
      </c>
      <c r="C63" s="11">
        <v>54</v>
      </c>
      <c r="F63">
        <v>50.8</v>
      </c>
      <c r="I63">
        <v>50.4</v>
      </c>
      <c r="J63">
        <v>54.6</v>
      </c>
      <c r="K63">
        <v>50</v>
      </c>
      <c r="P63" s="11"/>
      <c r="Q63">
        <v>51.05</v>
      </c>
      <c r="S63" s="11"/>
      <c r="X63">
        <f t="shared" si="0"/>
        <v>7</v>
      </c>
      <c r="Y63">
        <f t="shared" si="1"/>
        <v>50</v>
      </c>
      <c r="Z63">
        <f t="shared" si="2"/>
        <v>54.6</v>
      </c>
      <c r="AA63">
        <f t="shared" si="4"/>
        <v>51.36999999999999</v>
      </c>
      <c r="AB63">
        <f t="shared" si="5"/>
        <v>50.8</v>
      </c>
      <c r="AC63" s="12">
        <f t="shared" si="6"/>
        <v>1.1095970410745441E-2</v>
      </c>
      <c r="AD63" s="12">
        <f t="shared" si="3"/>
        <v>4.8703703703703881E-2</v>
      </c>
      <c r="AE63" s="10">
        <f t="shared" si="12"/>
        <v>52.684999999999995</v>
      </c>
    </row>
    <row r="64" spans="1:31" x14ac:dyDescent="0.2">
      <c r="A64" t="s">
        <v>274</v>
      </c>
      <c r="B64" s="10">
        <v>6</v>
      </c>
      <c r="F64">
        <v>5.7</v>
      </c>
      <c r="I64">
        <v>5.99</v>
      </c>
      <c r="J64">
        <v>6</v>
      </c>
      <c r="K64">
        <v>6</v>
      </c>
      <c r="P64" s="11"/>
      <c r="Q64">
        <v>5.9</v>
      </c>
      <c r="S64" s="11"/>
      <c r="X64">
        <f t="shared" si="0"/>
        <v>6</v>
      </c>
      <c r="Y64">
        <f t="shared" si="1"/>
        <v>5.7</v>
      </c>
      <c r="Z64">
        <f t="shared" si="2"/>
        <v>6</v>
      </c>
      <c r="AA64">
        <f t="shared" si="4"/>
        <v>5.918000000000001</v>
      </c>
      <c r="AB64">
        <f t="shared" si="5"/>
        <v>5.99</v>
      </c>
      <c r="AC64" s="12">
        <f t="shared" si="6"/>
        <v>1.2166272389320575E-2</v>
      </c>
      <c r="AD64" s="12">
        <f t="shared" si="3"/>
        <v>1.3666666666666494E-2</v>
      </c>
      <c r="AE64" s="10">
        <f t="shared" si="12"/>
        <v>5.9590000000000005</v>
      </c>
    </row>
    <row r="65" spans="1:31" x14ac:dyDescent="0.2">
      <c r="A65" t="s">
        <v>275</v>
      </c>
      <c r="B65" s="10">
        <v>26</v>
      </c>
      <c r="C65" s="11">
        <v>26</v>
      </c>
      <c r="F65">
        <v>22.4</v>
      </c>
      <c r="I65">
        <v>22.9</v>
      </c>
      <c r="J65">
        <v>26</v>
      </c>
      <c r="K65">
        <v>22.3</v>
      </c>
      <c r="P65" s="11"/>
      <c r="Q65">
        <v>23.09</v>
      </c>
      <c r="S65" s="11"/>
      <c r="X65">
        <f t="shared" si="0"/>
        <v>7</v>
      </c>
      <c r="Y65">
        <f t="shared" si="1"/>
        <v>22.3</v>
      </c>
      <c r="Z65">
        <f t="shared" si="2"/>
        <v>26</v>
      </c>
      <c r="AA65">
        <f t="shared" si="4"/>
        <v>23.338000000000001</v>
      </c>
      <c r="AB65">
        <f t="shared" si="5"/>
        <v>22.9</v>
      </c>
      <c r="AC65" s="12">
        <f t="shared" si="6"/>
        <v>1.8767675036421388E-2</v>
      </c>
      <c r="AD65" s="12">
        <f t="shared" si="3"/>
        <v>0.10238461538461535</v>
      </c>
      <c r="AE65" s="10">
        <f t="shared" si="12"/>
        <v>24.669</v>
      </c>
    </row>
    <row r="66" spans="1:31" x14ac:dyDescent="0.2">
      <c r="A66" t="s">
        <v>276</v>
      </c>
      <c r="B66" s="10">
        <v>4.88</v>
      </c>
      <c r="C66" s="11">
        <v>4.9000000000000004</v>
      </c>
      <c r="F66">
        <v>4.68</v>
      </c>
      <c r="I66">
        <v>4.5999999999999996</v>
      </c>
      <c r="J66">
        <v>4.88</v>
      </c>
      <c r="K66">
        <v>4.4000000000000004</v>
      </c>
      <c r="P66" s="11"/>
      <c r="Q66">
        <v>4.8</v>
      </c>
      <c r="S66" s="11"/>
      <c r="X66">
        <f t="shared" si="0"/>
        <v>7</v>
      </c>
      <c r="Y66">
        <f t="shared" si="1"/>
        <v>4.4000000000000004</v>
      </c>
      <c r="Z66">
        <f t="shared" si="2"/>
        <v>4.9000000000000004</v>
      </c>
      <c r="AA66">
        <f t="shared" si="4"/>
        <v>4.6720000000000006</v>
      </c>
      <c r="AB66">
        <f t="shared" si="5"/>
        <v>4.68</v>
      </c>
      <c r="AC66" s="12">
        <f t="shared" si="6"/>
        <v>1.7123287671230989E-3</v>
      </c>
      <c r="AD66" s="12">
        <f t="shared" si="3"/>
        <v>4.262295081967199E-2</v>
      </c>
      <c r="AE66" s="10">
        <f t="shared" si="12"/>
        <v>4.7759999999999998</v>
      </c>
    </row>
    <row r="67" spans="1:31" x14ac:dyDescent="0.2">
      <c r="A67" t="s">
        <v>277</v>
      </c>
      <c r="B67" s="10">
        <v>1.43</v>
      </c>
      <c r="C67" s="11">
        <v>1.43</v>
      </c>
      <c r="F67">
        <v>1.2669999999999999</v>
      </c>
      <c r="I67">
        <v>1.2030000000000001</v>
      </c>
      <c r="J67">
        <v>1.43</v>
      </c>
      <c r="K67">
        <v>1.28</v>
      </c>
      <c r="P67" s="11"/>
      <c r="Q67">
        <v>1.27</v>
      </c>
      <c r="S67" s="11"/>
      <c r="X67">
        <f t="shared" si="0"/>
        <v>7</v>
      </c>
      <c r="Y67">
        <f t="shared" si="1"/>
        <v>1.2030000000000001</v>
      </c>
      <c r="Z67">
        <f t="shared" si="2"/>
        <v>1.43</v>
      </c>
      <c r="AA67">
        <f t="shared" si="4"/>
        <v>1.2899999999999998</v>
      </c>
      <c r="AB67">
        <f t="shared" si="5"/>
        <v>1.27</v>
      </c>
      <c r="AC67" s="12">
        <f t="shared" si="6"/>
        <v>1.5503875968992092E-2</v>
      </c>
      <c r="AD67" s="12">
        <f t="shared" si="3"/>
        <v>9.7902097902097987E-2</v>
      </c>
      <c r="AE67" s="10">
        <f t="shared" si="12"/>
        <v>1.3599999999999999</v>
      </c>
    </row>
    <row r="68" spans="1:31" x14ac:dyDescent="0.2">
      <c r="A68" t="s">
        <v>278</v>
      </c>
      <c r="B68" s="10">
        <v>4.7</v>
      </c>
      <c r="F68">
        <v>3.9</v>
      </c>
      <c r="I68">
        <v>4.17</v>
      </c>
      <c r="J68">
        <v>4.7</v>
      </c>
      <c r="K68">
        <v>4.3</v>
      </c>
      <c r="P68" s="11"/>
      <c r="Q68">
        <v>4.42</v>
      </c>
      <c r="S68" s="11"/>
      <c r="X68">
        <f t="shared" si="0"/>
        <v>6</v>
      </c>
      <c r="Y68">
        <f t="shared" si="1"/>
        <v>3.9</v>
      </c>
      <c r="Z68">
        <f t="shared" si="2"/>
        <v>4.7</v>
      </c>
      <c r="AA68">
        <f t="shared" si="4"/>
        <v>4.298</v>
      </c>
      <c r="AB68">
        <f t="shared" si="5"/>
        <v>4.3</v>
      </c>
      <c r="AC68" s="12">
        <f t="shared" si="6"/>
        <v>4.6533271288966489E-4</v>
      </c>
      <c r="AD68" s="12">
        <f t="shared" si="3"/>
        <v>8.5531914893617042E-2</v>
      </c>
      <c r="AE68" s="10">
        <f t="shared" si="12"/>
        <v>4.4990000000000006</v>
      </c>
    </row>
    <row r="69" spans="1:31" x14ac:dyDescent="0.2">
      <c r="A69" t="s">
        <v>279</v>
      </c>
      <c r="B69" s="10">
        <v>0.71</v>
      </c>
      <c r="C69" s="11">
        <v>0.71</v>
      </c>
      <c r="F69">
        <v>0.64400000000000002</v>
      </c>
      <c r="I69">
        <v>0.65800000000000003</v>
      </c>
      <c r="J69">
        <v>0.71</v>
      </c>
      <c r="K69">
        <v>0.64</v>
      </c>
      <c r="P69" s="11"/>
      <c r="Q69">
        <v>0.68</v>
      </c>
      <c r="S69" s="11"/>
      <c r="X69">
        <f t="shared" si="0"/>
        <v>7</v>
      </c>
      <c r="Y69">
        <f t="shared" si="1"/>
        <v>0.64</v>
      </c>
      <c r="Z69">
        <f t="shared" si="2"/>
        <v>0.71</v>
      </c>
      <c r="AA69">
        <f t="shared" si="4"/>
        <v>0.6664000000000001</v>
      </c>
      <c r="AB69">
        <f t="shared" si="5"/>
        <v>0.65800000000000003</v>
      </c>
      <c r="AC69" s="12">
        <f t="shared" si="6"/>
        <v>1.2605042016806832E-2</v>
      </c>
      <c r="AD69" s="12">
        <f t="shared" si="3"/>
        <v>6.1408450704225161E-2</v>
      </c>
      <c r="AE69" s="10">
        <f t="shared" si="12"/>
        <v>0.68820000000000003</v>
      </c>
    </row>
    <row r="70" spans="1:31" x14ac:dyDescent="0.2">
      <c r="A70" t="s">
        <v>280</v>
      </c>
      <c r="B70" s="10">
        <v>3.8</v>
      </c>
      <c r="C70" s="11">
        <v>3.8</v>
      </c>
      <c r="F70">
        <v>4</v>
      </c>
      <c r="I70">
        <v>3.9</v>
      </c>
      <c r="J70">
        <v>3.8</v>
      </c>
      <c r="K70">
        <v>3.8</v>
      </c>
      <c r="P70" s="11"/>
      <c r="Q70">
        <v>3.71</v>
      </c>
      <c r="S70" s="11"/>
      <c r="X70">
        <f t="shared" si="0"/>
        <v>7</v>
      </c>
      <c r="Y70">
        <f t="shared" si="1"/>
        <v>3.71</v>
      </c>
      <c r="Z70">
        <f t="shared" si="2"/>
        <v>4</v>
      </c>
      <c r="AA70">
        <f t="shared" si="4"/>
        <v>3.8420000000000001</v>
      </c>
      <c r="AB70">
        <f t="shared" si="5"/>
        <v>3.8</v>
      </c>
      <c r="AC70" s="12">
        <f t="shared" si="6"/>
        <v>1.0931806350858995E-2</v>
      </c>
      <c r="AD70" s="12">
        <f t="shared" si="3"/>
        <v>1.1052631578947437E-2</v>
      </c>
      <c r="AE70" s="10">
        <f t="shared" si="12"/>
        <v>3.8209999999999997</v>
      </c>
    </row>
    <row r="71" spans="1:31" x14ac:dyDescent="0.2">
      <c r="A71" t="s">
        <v>281</v>
      </c>
      <c r="B71" s="10">
        <v>0.86</v>
      </c>
      <c r="F71">
        <v>0.88</v>
      </c>
      <c r="I71">
        <v>0.82799999999999996</v>
      </c>
      <c r="J71">
        <v>0.86</v>
      </c>
      <c r="K71">
        <v>0.78</v>
      </c>
      <c r="P71" s="11"/>
      <c r="Q71">
        <v>0.81</v>
      </c>
      <c r="S71" s="11"/>
      <c r="X71">
        <f t="shared" si="0"/>
        <v>6</v>
      </c>
      <c r="Y71">
        <f t="shared" si="1"/>
        <v>0.78</v>
      </c>
      <c r="Z71">
        <f t="shared" si="2"/>
        <v>0.88</v>
      </c>
      <c r="AA71">
        <f t="shared" si="4"/>
        <v>0.83159999999999989</v>
      </c>
      <c r="AB71">
        <f t="shared" si="5"/>
        <v>0.82799999999999996</v>
      </c>
      <c r="AC71" s="12">
        <f t="shared" si="6"/>
        <v>4.3290043290042535E-3</v>
      </c>
      <c r="AD71" s="12">
        <f t="shared" si="3"/>
        <v>3.3023255813953593E-2</v>
      </c>
      <c r="AE71" s="10">
        <f t="shared" si="12"/>
        <v>0.84579999999999989</v>
      </c>
    </row>
    <row r="72" spans="1:31" x14ac:dyDescent="0.2">
      <c r="A72" t="s">
        <v>282</v>
      </c>
      <c r="B72" s="10">
        <v>2.2999999999999998</v>
      </c>
      <c r="C72" s="11">
        <v>2.2999999999999998</v>
      </c>
      <c r="F72">
        <v>2.4</v>
      </c>
      <c r="I72">
        <v>2.4</v>
      </c>
      <c r="J72">
        <v>2.2999999999999998</v>
      </c>
      <c r="K72">
        <v>2.2999999999999998</v>
      </c>
      <c r="P72" s="11"/>
      <c r="Q72">
        <v>2.29</v>
      </c>
      <c r="S72" s="11"/>
      <c r="X72">
        <f t="shared" si="0"/>
        <v>7</v>
      </c>
      <c r="Y72">
        <f t="shared" si="1"/>
        <v>2.29</v>
      </c>
      <c r="Z72">
        <f t="shared" si="2"/>
        <v>2.4</v>
      </c>
      <c r="AA72">
        <f t="shared" si="4"/>
        <v>2.3379999999999996</v>
      </c>
      <c r="AB72">
        <f t="shared" si="5"/>
        <v>2.2999999999999998</v>
      </c>
      <c r="AC72" s="12">
        <f t="shared" si="6"/>
        <v>1.6253207869974258E-2</v>
      </c>
      <c r="AD72" s="12">
        <f t="shared" si="3"/>
        <v>1.6521739130434702E-2</v>
      </c>
      <c r="AE72" s="10">
        <f t="shared" si="12"/>
        <v>2.319</v>
      </c>
    </row>
    <row r="73" spans="1:31" x14ac:dyDescent="0.2">
      <c r="A73" t="s">
        <v>283</v>
      </c>
      <c r="B73" s="10">
        <v>0.37</v>
      </c>
      <c r="C73" s="11">
        <v>0.37</v>
      </c>
      <c r="F73">
        <v>0.36</v>
      </c>
      <c r="K73">
        <v>0.35</v>
      </c>
      <c r="P73" s="11"/>
      <c r="Q73">
        <v>0.38</v>
      </c>
      <c r="S73" s="11"/>
      <c r="X73">
        <f t="shared" si="0"/>
        <v>5</v>
      </c>
      <c r="Y73">
        <f t="shared" si="1"/>
        <v>0.35</v>
      </c>
      <c r="Z73">
        <f t="shared" si="2"/>
        <v>0.38</v>
      </c>
      <c r="AA73">
        <f t="shared" si="4"/>
        <v>0.36333333333333329</v>
      </c>
      <c r="AB73">
        <f t="shared" si="5"/>
        <v>0.36</v>
      </c>
      <c r="AC73" s="12">
        <f t="shared" si="6"/>
        <v>9.1743119266054114E-3</v>
      </c>
      <c r="AD73" s="12">
        <f t="shared" si="3"/>
        <v>1.8018018018018136E-2</v>
      </c>
      <c r="AE73" s="10">
        <f t="shared" si="12"/>
        <v>0.36666666666666664</v>
      </c>
    </row>
    <row r="74" spans="1:31" x14ac:dyDescent="0.2">
      <c r="A74" t="s">
        <v>284</v>
      </c>
      <c r="B74" s="10">
        <v>2.3199999999999998</v>
      </c>
      <c r="C74" s="11">
        <v>2.2999999999999998</v>
      </c>
      <c r="F74">
        <v>2.42</v>
      </c>
      <c r="I74">
        <v>2.39</v>
      </c>
      <c r="J74">
        <v>2.3199999999999998</v>
      </c>
      <c r="K74">
        <v>2.35</v>
      </c>
      <c r="P74" s="11"/>
      <c r="Q74">
        <v>2.41</v>
      </c>
      <c r="S74" s="11"/>
      <c r="X74">
        <f t="shared" si="0"/>
        <v>7</v>
      </c>
      <c r="Y74">
        <f t="shared" si="1"/>
        <v>2.2999999999999998</v>
      </c>
      <c r="Z74">
        <f t="shared" si="2"/>
        <v>2.42</v>
      </c>
      <c r="AA74">
        <f t="shared" si="4"/>
        <v>2.3780000000000001</v>
      </c>
      <c r="AB74">
        <f t="shared" si="5"/>
        <v>2.39</v>
      </c>
      <c r="AC74" s="12">
        <f t="shared" si="6"/>
        <v>5.0462573591253199E-3</v>
      </c>
      <c r="AD74" s="12">
        <f t="shared" si="3"/>
        <v>2.5000000000000119E-2</v>
      </c>
      <c r="AE74" s="10">
        <f t="shared" si="12"/>
        <v>2.3490000000000002</v>
      </c>
    </row>
    <row r="75" spans="1:31" x14ac:dyDescent="0.2">
      <c r="A75" t="s">
        <v>285</v>
      </c>
      <c r="B75" s="10">
        <v>0.37</v>
      </c>
      <c r="C75" s="11">
        <v>0.37</v>
      </c>
      <c r="F75">
        <v>0.373</v>
      </c>
      <c r="I75">
        <v>0.39</v>
      </c>
      <c r="J75">
        <v>0.37</v>
      </c>
      <c r="K75">
        <v>0.38</v>
      </c>
      <c r="P75" s="11"/>
      <c r="Q75">
        <v>0.38</v>
      </c>
      <c r="S75" s="11"/>
      <c r="X75">
        <f t="shared" si="0"/>
        <v>7</v>
      </c>
      <c r="Y75">
        <f t="shared" si="1"/>
        <v>0.37</v>
      </c>
      <c r="Z75">
        <f t="shared" si="2"/>
        <v>0.39</v>
      </c>
      <c r="AA75">
        <f t="shared" si="4"/>
        <v>0.37859999999999994</v>
      </c>
      <c r="AB75">
        <f t="shared" si="5"/>
        <v>0.38</v>
      </c>
      <c r="AC75" s="12">
        <f t="shared" si="6"/>
        <v>3.69783412572654E-3</v>
      </c>
      <c r="AD75" s="12">
        <f t="shared" si="3"/>
        <v>2.3243243243243086E-2</v>
      </c>
      <c r="AE75" s="10">
        <f t="shared" si="12"/>
        <v>0.37429999999999997</v>
      </c>
    </row>
    <row r="76" spans="1:31" x14ac:dyDescent="0.2">
      <c r="A76" t="s">
        <v>286</v>
      </c>
      <c r="B76" s="10">
        <v>4.5999999999999996</v>
      </c>
      <c r="F76">
        <v>4.8</v>
      </c>
      <c r="I76">
        <v>4.68</v>
      </c>
      <c r="J76">
        <v>4.5999999999999996</v>
      </c>
      <c r="K76">
        <v>4.9000000000000004</v>
      </c>
      <c r="P76" s="11"/>
      <c r="S76" s="11"/>
      <c r="X76">
        <f t="shared" si="0"/>
        <v>5</v>
      </c>
      <c r="Y76">
        <f t="shared" si="1"/>
        <v>4.5999999999999996</v>
      </c>
      <c r="Z76">
        <f t="shared" si="2"/>
        <v>4.9000000000000004</v>
      </c>
      <c r="AA76">
        <f t="shared" si="4"/>
        <v>4.7450000000000001</v>
      </c>
      <c r="AB76">
        <f t="shared" si="5"/>
        <v>4.74</v>
      </c>
      <c r="AC76" s="12">
        <f t="shared" si="6"/>
        <v>1.0537407797681546E-3</v>
      </c>
      <c r="AD76" s="12">
        <f t="shared" si="3"/>
        <v>3.1521739130434885E-2</v>
      </c>
      <c r="AE76" s="10">
        <f t="shared" si="12"/>
        <v>4.6724999999999994</v>
      </c>
    </row>
    <row r="77" spans="1:31" x14ac:dyDescent="0.2">
      <c r="A77" t="s">
        <v>287</v>
      </c>
      <c r="B77" s="10">
        <v>0.82</v>
      </c>
      <c r="C77" s="11">
        <v>0.82</v>
      </c>
      <c r="F77">
        <v>0.78800000000000003</v>
      </c>
      <c r="I77">
        <v>0.84499999999999997</v>
      </c>
      <c r="J77">
        <v>0.82</v>
      </c>
      <c r="P77" s="11"/>
      <c r="S77" s="11"/>
      <c r="X77">
        <f t="shared" si="0"/>
        <v>5</v>
      </c>
      <c r="Y77">
        <f t="shared" si="1"/>
        <v>0.78800000000000003</v>
      </c>
      <c r="Z77">
        <f t="shared" si="2"/>
        <v>0.84499999999999997</v>
      </c>
      <c r="AA77">
        <f t="shared" si="4"/>
        <v>0.81766666666666665</v>
      </c>
      <c r="AB77">
        <f t="shared" si="5"/>
        <v>0.82</v>
      </c>
      <c r="AC77" s="12">
        <f t="shared" si="6"/>
        <v>2.8536485935588647E-3</v>
      </c>
      <c r="AD77" s="12">
        <f t="shared" si="3"/>
        <v>2.8455284552845106E-3</v>
      </c>
      <c r="AE77" s="10">
        <f t="shared" si="12"/>
        <v>0.8188333333333333</v>
      </c>
    </row>
    <row r="78" spans="1:31" x14ac:dyDescent="0.2">
      <c r="A78" t="s">
        <v>288</v>
      </c>
      <c r="B78" s="10">
        <v>0.57999999999999996</v>
      </c>
      <c r="C78" s="11">
        <v>0.57999999999999996</v>
      </c>
      <c r="P78" s="11"/>
      <c r="S78" s="11"/>
      <c r="X78">
        <f t="shared" ref="X78:X85" si="13">COUNT(B78:W78)</f>
        <v>2</v>
      </c>
      <c r="Y78">
        <f t="shared" ref="Y78:Y85" si="14">MIN(C78:W78)</f>
        <v>0.57999999999999996</v>
      </c>
      <c r="Z78">
        <f t="shared" ref="Z78:Z85" si="15">MAX(C78:W78)</f>
        <v>0.57999999999999996</v>
      </c>
      <c r="AA78" t="e">
        <f t="shared" si="4"/>
        <v>#DIV/0!</v>
      </c>
      <c r="AB78" t="e">
        <f t="shared" si="5"/>
        <v>#NUM!</v>
      </c>
      <c r="AC78" s="12" t="e">
        <f t="shared" si="6"/>
        <v>#DIV/0!</v>
      </c>
      <c r="AD78" s="12" t="e">
        <f t="shared" ref="AD78:AD85" si="16">ABS((B78-AA78)/B78)</f>
        <v>#DIV/0!</v>
      </c>
      <c r="AE78" s="10">
        <f>B78</f>
        <v>0.57999999999999996</v>
      </c>
    </row>
    <row r="79" spans="1:31" x14ac:dyDescent="0.2">
      <c r="A79" t="s">
        <v>289</v>
      </c>
      <c r="B79" s="10">
        <v>1.1999999999999999E-3</v>
      </c>
      <c r="P79" s="11"/>
      <c r="S79" s="11"/>
      <c r="X79">
        <f t="shared" si="13"/>
        <v>1</v>
      </c>
      <c r="Y79">
        <f t="shared" si="14"/>
        <v>0</v>
      </c>
      <c r="Z79">
        <f t="shared" si="15"/>
        <v>0</v>
      </c>
      <c r="AA79" t="e">
        <f t="shared" ref="AA79:AA85" si="17">AVERAGE(D79:O79,Q79:R79,T79:W79)</f>
        <v>#DIV/0!</v>
      </c>
      <c r="AB79" t="e">
        <f t="shared" ref="AB79:AB85" si="18">MEDIAN(D79:O79,Q79:R79,T79:W79)</f>
        <v>#NUM!</v>
      </c>
      <c r="AC79" s="12" t="e">
        <f t="shared" ref="AC79:AC85" si="19">ABS((AA79-AB79)/AA79)</f>
        <v>#DIV/0!</v>
      </c>
      <c r="AD79" s="12" t="e">
        <f t="shared" si="16"/>
        <v>#DIV/0!</v>
      </c>
      <c r="AE79" s="10">
        <f>B79</f>
        <v>1.1999999999999999E-3</v>
      </c>
    </row>
    <row r="80" spans="1:31" x14ac:dyDescent="0.2">
      <c r="A80" t="s">
        <v>290</v>
      </c>
      <c r="B80" s="10">
        <v>7.0000000000000001E-3</v>
      </c>
      <c r="P80" s="11"/>
      <c r="S80" s="11"/>
      <c r="U80">
        <v>2.64E-2</v>
      </c>
      <c r="X80">
        <f t="shared" si="13"/>
        <v>2</v>
      </c>
      <c r="Y80">
        <f t="shared" si="14"/>
        <v>2.64E-2</v>
      </c>
      <c r="Z80">
        <f t="shared" si="15"/>
        <v>2.64E-2</v>
      </c>
      <c r="AA80">
        <f t="shared" si="17"/>
        <v>2.64E-2</v>
      </c>
      <c r="AB80">
        <f t="shared" si="18"/>
        <v>2.64E-2</v>
      </c>
      <c r="AC80" s="12">
        <f t="shared" si="19"/>
        <v>0</v>
      </c>
      <c r="AD80" s="12">
        <f t="shared" si="16"/>
        <v>2.7714285714285714</v>
      </c>
      <c r="AE80" s="10">
        <f>B80</f>
        <v>7.0000000000000001E-3</v>
      </c>
    </row>
    <row r="81" spans="1:31" x14ac:dyDescent="0.2">
      <c r="A81" t="s">
        <v>291</v>
      </c>
      <c r="B81" s="10">
        <v>0.22</v>
      </c>
      <c r="I81">
        <v>0.25</v>
      </c>
      <c r="J81">
        <v>0.22</v>
      </c>
      <c r="P81" s="11"/>
      <c r="S81" s="11"/>
      <c r="X81">
        <f t="shared" si="13"/>
        <v>3</v>
      </c>
      <c r="Y81">
        <f t="shared" si="14"/>
        <v>0.22</v>
      </c>
      <c r="Z81">
        <f t="shared" si="15"/>
        <v>0.25</v>
      </c>
      <c r="AA81">
        <f t="shared" si="17"/>
        <v>0.23499999999999999</v>
      </c>
      <c r="AB81">
        <f t="shared" si="18"/>
        <v>0.23499999999999999</v>
      </c>
      <c r="AC81" s="12">
        <f t="shared" si="19"/>
        <v>0</v>
      </c>
      <c r="AD81" s="12">
        <f t="shared" si="16"/>
        <v>6.8181818181818121E-2</v>
      </c>
      <c r="AE81" s="10">
        <f>AVERAGE(B81,AA81)</f>
        <v>0.22749999999999998</v>
      </c>
    </row>
    <row r="82" spans="1:31" x14ac:dyDescent="0.2">
      <c r="A82" t="s">
        <v>292</v>
      </c>
      <c r="B82" s="10">
        <v>20.399999999999999</v>
      </c>
      <c r="C82" s="11">
        <v>20</v>
      </c>
      <c r="I82">
        <v>23.9</v>
      </c>
      <c r="J82">
        <v>20.399999999999999</v>
      </c>
      <c r="K82">
        <v>20.6</v>
      </c>
      <c r="P82" s="11"/>
      <c r="S82" s="11"/>
      <c r="X82">
        <f t="shared" si="13"/>
        <v>5</v>
      </c>
      <c r="Y82">
        <f t="shared" si="14"/>
        <v>20</v>
      </c>
      <c r="Z82">
        <f t="shared" si="15"/>
        <v>23.9</v>
      </c>
      <c r="AA82">
        <f t="shared" si="17"/>
        <v>21.633333333333336</v>
      </c>
      <c r="AB82">
        <f t="shared" si="18"/>
        <v>20.6</v>
      </c>
      <c r="AC82" s="12">
        <f t="shared" si="19"/>
        <v>4.7765793528505462E-2</v>
      </c>
      <c r="AD82" s="12">
        <f t="shared" si="16"/>
        <v>6.0457516339869503E-2</v>
      </c>
      <c r="AE82" s="10">
        <f>AVERAGE(B82,AA82)</f>
        <v>21.016666666666666</v>
      </c>
    </row>
    <row r="83" spans="1:31" x14ac:dyDescent="0.2">
      <c r="A83" t="s">
        <v>293</v>
      </c>
      <c r="B83" s="10">
        <v>6.3E-2</v>
      </c>
      <c r="P83" s="11"/>
      <c r="S83" s="11"/>
      <c r="X83">
        <f t="shared" si="13"/>
        <v>1</v>
      </c>
      <c r="Y83">
        <f t="shared" si="14"/>
        <v>0</v>
      </c>
      <c r="Z83">
        <f t="shared" si="15"/>
        <v>0</v>
      </c>
      <c r="AA83" t="e">
        <f t="shared" si="17"/>
        <v>#DIV/0!</v>
      </c>
      <c r="AB83" t="e">
        <f t="shared" si="18"/>
        <v>#NUM!</v>
      </c>
      <c r="AC83" s="12" t="e">
        <f t="shared" si="19"/>
        <v>#DIV/0!</v>
      </c>
      <c r="AD83" s="12" t="e">
        <f t="shared" si="16"/>
        <v>#DIV/0!</v>
      </c>
      <c r="AE83" s="10">
        <f>B83</f>
        <v>6.3E-2</v>
      </c>
    </row>
    <row r="84" spans="1:31" x14ac:dyDescent="0.2">
      <c r="A84" t="s">
        <v>294</v>
      </c>
      <c r="B84" s="10">
        <v>4.5</v>
      </c>
      <c r="C84" s="11">
        <v>4.5</v>
      </c>
      <c r="F84">
        <v>4.55</v>
      </c>
      <c r="I84">
        <v>4.88</v>
      </c>
      <c r="J84">
        <v>4.5</v>
      </c>
      <c r="K84">
        <v>4.7</v>
      </c>
      <c r="P84" s="11"/>
      <c r="S84" s="11"/>
      <c r="X84">
        <f t="shared" si="13"/>
        <v>6</v>
      </c>
      <c r="Y84">
        <f t="shared" si="14"/>
        <v>4.5</v>
      </c>
      <c r="Z84">
        <f t="shared" si="15"/>
        <v>4.88</v>
      </c>
      <c r="AA84">
        <f t="shared" si="17"/>
        <v>4.6574999999999998</v>
      </c>
      <c r="AB84">
        <f t="shared" si="18"/>
        <v>4.625</v>
      </c>
      <c r="AC84" s="12">
        <f t="shared" si="19"/>
        <v>6.9779924852388089E-3</v>
      </c>
      <c r="AD84" s="12">
        <f t="shared" si="16"/>
        <v>3.4999999999999948E-2</v>
      </c>
      <c r="AE84" s="10">
        <f>AVERAGE(B84,AA84)</f>
        <v>4.5787499999999994</v>
      </c>
    </row>
    <row r="85" spans="1:31" x14ac:dyDescent="0.2">
      <c r="A85" t="s">
        <v>295</v>
      </c>
      <c r="B85" s="10">
        <v>1.94</v>
      </c>
      <c r="C85" s="11">
        <v>1.9</v>
      </c>
      <c r="F85">
        <v>1.88</v>
      </c>
      <c r="I85">
        <v>1.83</v>
      </c>
      <c r="J85">
        <v>1.94</v>
      </c>
      <c r="K85">
        <v>1.8</v>
      </c>
      <c r="P85" s="11"/>
      <c r="S85" s="11"/>
      <c r="X85">
        <f t="shared" si="13"/>
        <v>6</v>
      </c>
      <c r="Y85">
        <f t="shared" si="14"/>
        <v>1.8</v>
      </c>
      <c r="Z85">
        <f t="shared" si="15"/>
        <v>1.94</v>
      </c>
      <c r="AA85">
        <f t="shared" si="17"/>
        <v>1.8625</v>
      </c>
      <c r="AB85">
        <f t="shared" si="18"/>
        <v>1.855</v>
      </c>
      <c r="AC85" s="12">
        <f t="shared" si="19"/>
        <v>4.026845637583926E-3</v>
      </c>
      <c r="AD85" s="12">
        <f t="shared" si="16"/>
        <v>3.9948453608247371E-2</v>
      </c>
      <c r="AE85" s="10">
        <f>AVERAGE(B85,AA85)</f>
        <v>1.9012500000000001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pane ySplit="1440" topLeftCell="A55" activePane="bottomLeft"/>
      <selection activeCell="I3" sqref="I3"/>
      <selection pane="bottomLeft" activeCell="A85" sqref="A85:I85"/>
    </sheetView>
  </sheetViews>
  <sheetFormatPr defaultRowHeight="12" x14ac:dyDescent="0.2"/>
  <cols>
    <col min="1" max="1" width="9.33203125" style="1"/>
    <col min="2" max="6" width="9" style="1" customWidth="1"/>
    <col min="7" max="7" width="9.33203125" style="1" customWidth="1"/>
    <col min="8" max="8" width="9" style="1" customWidth="1"/>
    <col min="9" max="16384" width="9.33203125" style="1"/>
  </cols>
  <sheetData>
    <row r="1" spans="1:9" x14ac:dyDescent="0.2">
      <c r="A1" s="52" t="s">
        <v>424</v>
      </c>
    </row>
    <row r="2" spans="1:9" x14ac:dyDescent="0.2">
      <c r="A2" s="48" t="s">
        <v>425</v>
      </c>
      <c r="B2" s="48"/>
      <c r="C2" s="48"/>
      <c r="D2" s="48"/>
      <c r="E2" s="48"/>
      <c r="F2" s="48"/>
      <c r="G2" s="48"/>
      <c r="H2" s="48"/>
    </row>
    <row r="3" spans="1:9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9" x14ac:dyDescent="0.2">
      <c r="A4" s="1" t="s">
        <v>418</v>
      </c>
      <c r="B4" s="4" t="s">
        <v>411</v>
      </c>
      <c r="C4" s="4" t="s">
        <v>415</v>
      </c>
      <c r="D4" s="4" t="s">
        <v>412</v>
      </c>
      <c r="E4" s="4" t="s">
        <v>413</v>
      </c>
      <c r="F4" s="4" t="s">
        <v>414</v>
      </c>
      <c r="G4" s="4" t="s">
        <v>416</v>
      </c>
      <c r="H4" s="4" t="s">
        <v>417</v>
      </c>
      <c r="I4" s="4" t="s">
        <v>427</v>
      </c>
    </row>
    <row r="5" spans="1:9" x14ac:dyDescent="0.2">
      <c r="A5" s="48" t="s">
        <v>419</v>
      </c>
      <c r="B5" s="49" t="s">
        <v>406</v>
      </c>
      <c r="C5" s="49" t="s">
        <v>407</v>
      </c>
      <c r="D5" s="49" t="s">
        <v>406</v>
      </c>
      <c r="E5" s="49" t="s">
        <v>406</v>
      </c>
      <c r="F5" s="49" t="s">
        <v>406</v>
      </c>
      <c r="G5" s="49" t="s">
        <v>406</v>
      </c>
      <c r="H5" s="49" t="s">
        <v>407</v>
      </c>
      <c r="I5" s="49" t="s">
        <v>428</v>
      </c>
    </row>
    <row r="6" spans="1:9" x14ac:dyDescent="0.2">
      <c r="A6" s="28" t="s">
        <v>120</v>
      </c>
      <c r="B6" s="31" t="s">
        <v>420</v>
      </c>
      <c r="C6" s="31" t="s">
        <v>420</v>
      </c>
      <c r="D6" s="31" t="s">
        <v>420</v>
      </c>
      <c r="E6" s="31" t="s">
        <v>420</v>
      </c>
      <c r="F6" s="31" t="s">
        <v>421</v>
      </c>
      <c r="G6" s="31" t="s">
        <v>423</v>
      </c>
      <c r="H6" s="31" t="s">
        <v>422</v>
      </c>
      <c r="I6" s="28" t="s">
        <v>428</v>
      </c>
    </row>
    <row r="7" spans="1:9" x14ac:dyDescent="0.2">
      <c r="A7" s="1" t="s">
        <v>9</v>
      </c>
      <c r="B7" s="6">
        <v>47.79</v>
      </c>
      <c r="C7" s="27">
        <v>48.13666666666667</v>
      </c>
      <c r="D7" s="6">
        <v>49.6</v>
      </c>
      <c r="E7" s="6">
        <v>54</v>
      </c>
      <c r="F7" s="6">
        <v>59.14</v>
      </c>
      <c r="G7" s="27">
        <v>65.508333333333326</v>
      </c>
      <c r="H7" s="27">
        <v>72.97</v>
      </c>
    </row>
    <row r="8" spans="1:9" x14ac:dyDescent="0.2">
      <c r="A8" s="1" t="s">
        <v>10</v>
      </c>
      <c r="B8" s="6">
        <v>0.9587</v>
      </c>
      <c r="C8" s="27">
        <v>1.1556666666666666</v>
      </c>
      <c r="D8" s="6">
        <v>2.7309999999999999</v>
      </c>
      <c r="E8" s="6">
        <v>2.2650000000000001</v>
      </c>
      <c r="F8" s="6">
        <v>1.0509999999999999</v>
      </c>
      <c r="G8" s="27">
        <v>0.6203333333333334</v>
      </c>
      <c r="H8" s="27">
        <v>0.245</v>
      </c>
    </row>
    <row r="9" spans="1:9" x14ac:dyDescent="0.2">
      <c r="A9" s="1" t="s">
        <v>0</v>
      </c>
      <c r="B9" s="6">
        <v>15.51</v>
      </c>
      <c r="C9" s="27">
        <v>17.341666666666669</v>
      </c>
      <c r="D9" s="6">
        <v>13.44</v>
      </c>
      <c r="E9" s="6">
        <v>13.48</v>
      </c>
      <c r="F9" s="6">
        <v>17.03</v>
      </c>
      <c r="G9" s="27">
        <v>16.185000000000002</v>
      </c>
      <c r="H9" s="27">
        <v>14.15</v>
      </c>
    </row>
    <row r="10" spans="1:9" x14ac:dyDescent="0.2">
      <c r="A10" s="1" t="s">
        <v>3</v>
      </c>
      <c r="B10" s="6">
        <v>11.4</v>
      </c>
      <c r="C10" s="27">
        <v>10.263999999999999</v>
      </c>
      <c r="D10" s="6">
        <v>12.39</v>
      </c>
      <c r="E10" s="6">
        <v>13.77</v>
      </c>
      <c r="F10" s="6">
        <v>6.78</v>
      </c>
      <c r="G10" s="27">
        <v>4.3499999999999996</v>
      </c>
      <c r="H10" s="27">
        <v>2.04</v>
      </c>
    </row>
    <row r="11" spans="1:9" x14ac:dyDescent="0.2">
      <c r="A11" s="1" t="s">
        <v>6</v>
      </c>
      <c r="B11" s="8">
        <v>0.1731</v>
      </c>
      <c r="C11" s="9">
        <v>0.16600000000000001</v>
      </c>
      <c r="D11" s="8">
        <v>0.16900000000000001</v>
      </c>
      <c r="E11" s="8">
        <v>0.1966</v>
      </c>
      <c r="F11" s="6">
        <v>0.1004</v>
      </c>
      <c r="G11" s="9">
        <v>9.3166666666666675E-2</v>
      </c>
      <c r="H11" s="9">
        <v>5.1999999999999998E-2</v>
      </c>
    </row>
    <row r="12" spans="1:9" x14ac:dyDescent="0.2">
      <c r="A12" s="1" t="s">
        <v>5</v>
      </c>
      <c r="B12" s="6">
        <v>9.6890000000000001</v>
      </c>
      <c r="C12" s="27">
        <v>8.4600000000000009</v>
      </c>
      <c r="D12" s="6">
        <v>7.2569999999999997</v>
      </c>
      <c r="E12" s="6">
        <v>3.5990000000000002</v>
      </c>
      <c r="F12" s="6">
        <v>1.8</v>
      </c>
      <c r="G12" s="27">
        <v>1.0016666666666665</v>
      </c>
      <c r="H12" s="27">
        <v>0.23</v>
      </c>
    </row>
    <row r="13" spans="1:9" x14ac:dyDescent="0.2">
      <c r="A13" s="1" t="s">
        <v>2</v>
      </c>
      <c r="B13" s="6">
        <v>13.29</v>
      </c>
      <c r="C13" s="27">
        <v>12.17</v>
      </c>
      <c r="D13" s="6">
        <v>11.4</v>
      </c>
      <c r="E13" s="6">
        <v>7.1139999999999999</v>
      </c>
      <c r="F13" s="6">
        <v>5.15</v>
      </c>
      <c r="G13" s="27">
        <v>3.168333333333333</v>
      </c>
      <c r="H13" s="27">
        <v>0.98299999999999998</v>
      </c>
    </row>
    <row r="14" spans="1:9" x14ac:dyDescent="0.2">
      <c r="A14" s="1" t="s">
        <v>7</v>
      </c>
      <c r="B14" s="6">
        <v>1.8320000000000001</v>
      </c>
      <c r="C14" s="27">
        <v>2.1179999999999999</v>
      </c>
      <c r="D14" s="6">
        <v>2.2189999999999999</v>
      </c>
      <c r="E14" s="6">
        <v>3.12</v>
      </c>
      <c r="F14" s="6">
        <v>4.2039999999999997</v>
      </c>
      <c r="G14" s="27">
        <v>4.2133333333333329</v>
      </c>
      <c r="H14" s="27">
        <v>4.84</v>
      </c>
    </row>
    <row r="15" spans="1:9" x14ac:dyDescent="0.2">
      <c r="A15" s="1" t="s">
        <v>4</v>
      </c>
      <c r="B15" s="6">
        <v>2.9000000000000001E-2</v>
      </c>
      <c r="C15" s="27">
        <v>0.19266666666666668</v>
      </c>
      <c r="D15" s="6">
        <v>0.51300000000000001</v>
      </c>
      <c r="E15" s="6">
        <v>1.774</v>
      </c>
      <c r="F15" s="6">
        <v>1.8</v>
      </c>
      <c r="G15" s="27">
        <v>3.6016666666666666</v>
      </c>
      <c r="H15" s="27">
        <v>4.16</v>
      </c>
    </row>
    <row r="16" spans="1:9" x14ac:dyDescent="0.2">
      <c r="A16" s="28" t="s">
        <v>8</v>
      </c>
      <c r="B16" s="32">
        <v>0.03</v>
      </c>
      <c r="C16" s="30">
        <v>0.13300000000000001</v>
      </c>
      <c r="D16" s="41">
        <v>0.26850000000000002</v>
      </c>
      <c r="E16" s="41">
        <v>0.35930000000000001</v>
      </c>
      <c r="F16" s="41">
        <v>0.48299999999999998</v>
      </c>
      <c r="G16" s="30">
        <v>0.25366666666666671</v>
      </c>
      <c r="H16" s="30">
        <v>3.5999999999999997E-2</v>
      </c>
      <c r="I16" s="28"/>
    </row>
    <row r="17" spans="1:9" x14ac:dyDescent="0.2">
      <c r="A17" s="1" t="s">
        <v>116</v>
      </c>
      <c r="G17" s="1">
        <v>2.7000000000000001E-3</v>
      </c>
      <c r="H17" s="1">
        <v>0.05</v>
      </c>
    </row>
    <row r="18" spans="1:9" x14ac:dyDescent="0.2">
      <c r="A18" s="1" t="s">
        <v>32</v>
      </c>
      <c r="B18" s="1">
        <v>5.4999999999999997E-3</v>
      </c>
      <c r="C18" s="1">
        <v>0.02</v>
      </c>
      <c r="D18" s="9">
        <v>3.9600000000000003E-2</v>
      </c>
      <c r="E18" s="1">
        <v>4.7E-2</v>
      </c>
      <c r="F18" s="4">
        <v>0.04</v>
      </c>
      <c r="G18" s="1">
        <v>2.8000000000000001E-2</v>
      </c>
      <c r="H18" s="9">
        <v>4.6050000000000001E-2</v>
      </c>
    </row>
    <row r="19" spans="1:9" x14ac:dyDescent="0.2">
      <c r="A19" s="1" t="s">
        <v>67</v>
      </c>
      <c r="B19" s="1">
        <v>7.0000000000000001E-3</v>
      </c>
      <c r="D19" s="9">
        <v>1.6400000000000001E-2</v>
      </c>
      <c r="E19" s="9">
        <v>3.1800000000000002E-2</v>
      </c>
      <c r="F19" s="1">
        <v>2.3999999999999998E-3</v>
      </c>
      <c r="G19" s="1">
        <v>3.0000000000000001E-3</v>
      </c>
    </row>
    <row r="20" spans="1:9" x14ac:dyDescent="0.2">
      <c r="A20" s="28" t="s">
        <v>24</v>
      </c>
      <c r="B20" s="28">
        <v>4.4000000000000003E-3</v>
      </c>
      <c r="C20" s="29">
        <v>3.3899999999999998E-3</v>
      </c>
      <c r="D20" s="30">
        <v>1.0699999999999999E-2</v>
      </c>
      <c r="E20" s="28">
        <v>9.5999999999999992E-3</v>
      </c>
      <c r="F20" s="31">
        <v>6.7999999999999996E-3</v>
      </c>
      <c r="G20" s="30">
        <v>2.1899999999999999E-2</v>
      </c>
      <c r="H20" s="28">
        <v>6.2E-2</v>
      </c>
      <c r="I20" s="28"/>
    </row>
    <row r="21" spans="1:9" x14ac:dyDescent="0.2">
      <c r="A21" s="1" t="s">
        <v>409</v>
      </c>
      <c r="B21" s="6">
        <f>SUM(B7:B20)</f>
        <v>100.7187</v>
      </c>
      <c r="C21" s="6">
        <f t="shared" ref="C21:H21" si="0">SUM(C7:C20)</f>
        <v>100.16105666666665</v>
      </c>
      <c r="D21" s="6">
        <f t="shared" si="0"/>
        <v>100.05420000000001</v>
      </c>
      <c r="E21" s="6">
        <f t="shared" si="0"/>
        <v>99.76630000000003</v>
      </c>
      <c r="F21" s="6">
        <f t="shared" si="0"/>
        <v>97.587599999999995</v>
      </c>
      <c r="G21" s="6">
        <f t="shared" si="0"/>
        <v>99.051099999999991</v>
      </c>
      <c r="H21" s="6">
        <f t="shared" si="0"/>
        <v>99.86405000000002</v>
      </c>
    </row>
    <row r="22" spans="1:9" x14ac:dyDescent="0.2">
      <c r="B22" s="6"/>
      <c r="C22" s="6"/>
      <c r="D22" s="6"/>
      <c r="E22" s="6"/>
      <c r="F22" s="6"/>
      <c r="G22" s="6"/>
      <c r="H22" s="6"/>
    </row>
    <row r="23" spans="1:9" x14ac:dyDescent="0.2">
      <c r="A23" s="28" t="s">
        <v>410</v>
      </c>
      <c r="B23" s="32"/>
      <c r="C23" s="32"/>
      <c r="D23" s="32"/>
      <c r="E23" s="32"/>
      <c r="F23" s="32"/>
      <c r="G23" s="32"/>
      <c r="H23" s="32"/>
      <c r="I23" s="28"/>
    </row>
    <row r="24" spans="1:9" x14ac:dyDescent="0.2">
      <c r="A24" s="1" t="s">
        <v>44</v>
      </c>
      <c r="B24" s="6">
        <v>3.2029999999999998</v>
      </c>
      <c r="C24" s="34">
        <v>6.8</v>
      </c>
      <c r="D24" s="33">
        <v>4.5</v>
      </c>
      <c r="E24" s="33">
        <v>9.1300000000000008</v>
      </c>
      <c r="F24" s="35">
        <v>10.8</v>
      </c>
      <c r="G24" s="34">
        <v>26.1</v>
      </c>
      <c r="H24" s="34">
        <v>46.8</v>
      </c>
    </row>
    <row r="25" spans="1:9" x14ac:dyDescent="0.2">
      <c r="A25" s="1" t="s">
        <v>19</v>
      </c>
      <c r="B25" s="33">
        <v>0.10199999999999999</v>
      </c>
      <c r="C25" s="34">
        <v>1.58</v>
      </c>
      <c r="D25" s="6">
        <v>1.0760000000000001</v>
      </c>
      <c r="E25" s="33">
        <v>2.17</v>
      </c>
      <c r="F25" s="37">
        <v>2.2090000000000001</v>
      </c>
      <c r="G25" s="27">
        <v>1.9950000000000001</v>
      </c>
      <c r="H25" s="34">
        <v>1.9</v>
      </c>
    </row>
    <row r="26" spans="1:9" x14ac:dyDescent="0.2">
      <c r="A26" s="1" t="s">
        <v>17</v>
      </c>
      <c r="B26" s="34">
        <v>0.25</v>
      </c>
      <c r="C26" s="34">
        <v>1.4</v>
      </c>
      <c r="D26" s="34">
        <v>2.95</v>
      </c>
      <c r="E26" s="34">
        <v>4.4000000000000004</v>
      </c>
      <c r="F26" s="36">
        <v>6.45</v>
      </c>
      <c r="G26" s="34">
        <v>36</v>
      </c>
      <c r="H26" s="34">
        <v>25</v>
      </c>
    </row>
    <row r="27" spans="1:9" x14ac:dyDescent="0.2">
      <c r="A27" s="1" t="s">
        <v>69</v>
      </c>
      <c r="B27" s="38">
        <v>43.21</v>
      </c>
      <c r="C27" s="39">
        <v>37.596666666666664</v>
      </c>
      <c r="D27" s="38">
        <v>31.83</v>
      </c>
      <c r="E27" s="38">
        <v>33.53</v>
      </c>
      <c r="F27" s="38">
        <v>13.11</v>
      </c>
      <c r="G27" s="27">
        <v>8.8339999999999996</v>
      </c>
      <c r="H27" s="27">
        <v>5.1116666666666664</v>
      </c>
    </row>
    <row r="28" spans="1:9" s="48" customFormat="1" x14ac:dyDescent="0.2">
      <c r="A28" s="48" t="s">
        <v>87</v>
      </c>
      <c r="B28" s="55">
        <v>320.60000000000002</v>
      </c>
      <c r="C28" s="56">
        <v>246.78333333333336</v>
      </c>
      <c r="D28" s="55">
        <v>318.2</v>
      </c>
      <c r="E28" s="55">
        <v>417.6</v>
      </c>
      <c r="F28" s="57">
        <v>118.5</v>
      </c>
      <c r="G28" s="58">
        <v>52.6</v>
      </c>
      <c r="H28" s="58">
        <v>9</v>
      </c>
    </row>
    <row r="29" spans="1:9" s="48" customFormat="1" x14ac:dyDescent="0.2">
      <c r="A29" s="48" t="s">
        <v>26</v>
      </c>
      <c r="B29" s="55">
        <v>392.9</v>
      </c>
      <c r="C29" s="56">
        <v>324.39999999999998</v>
      </c>
      <c r="D29" s="55">
        <v>287.2</v>
      </c>
      <c r="E29" s="59">
        <v>15.85</v>
      </c>
      <c r="F29" s="60">
        <v>16.22</v>
      </c>
      <c r="G29" s="61">
        <v>2.8100000000000005</v>
      </c>
      <c r="H29" s="61">
        <v>6.0474999999999994</v>
      </c>
    </row>
    <row r="30" spans="1:9" s="48" customFormat="1" x14ac:dyDescent="0.2">
      <c r="A30" s="48" t="s">
        <v>25</v>
      </c>
      <c r="B30" s="59">
        <v>52.22</v>
      </c>
      <c r="C30" s="61">
        <v>49.071428571428569</v>
      </c>
      <c r="D30" s="59">
        <v>44.89</v>
      </c>
      <c r="E30" s="59">
        <v>37.33</v>
      </c>
      <c r="F30" s="60">
        <v>15.46</v>
      </c>
      <c r="G30" s="62">
        <v>7.2575000000000003</v>
      </c>
      <c r="H30" s="62">
        <v>1.5393333333333334</v>
      </c>
    </row>
    <row r="31" spans="1:9" s="48" customFormat="1" x14ac:dyDescent="0.2">
      <c r="A31" s="48" t="s">
        <v>50</v>
      </c>
      <c r="B31" s="55">
        <v>168.9</v>
      </c>
      <c r="C31" s="56">
        <v>152.36666666666667</v>
      </c>
      <c r="D31" s="55">
        <v>119.8</v>
      </c>
      <c r="E31" s="59">
        <v>12.57</v>
      </c>
      <c r="F31" s="60">
        <v>18.87</v>
      </c>
      <c r="G31" s="61">
        <v>5.5750000000000002</v>
      </c>
      <c r="H31" s="61">
        <v>3.55</v>
      </c>
    </row>
    <row r="32" spans="1:9" s="48" customFormat="1" x14ac:dyDescent="0.2">
      <c r="A32" s="48" t="s">
        <v>28</v>
      </c>
      <c r="B32" s="55">
        <v>120.7</v>
      </c>
      <c r="C32" s="61">
        <v>92.991666666666674</v>
      </c>
      <c r="D32" s="55">
        <v>129.30000000000001</v>
      </c>
      <c r="E32" s="59">
        <v>19.66</v>
      </c>
      <c r="F32" s="60">
        <v>51.51</v>
      </c>
      <c r="G32" s="61">
        <v>27.333333333333336</v>
      </c>
      <c r="H32" s="58">
        <v>5.9</v>
      </c>
    </row>
    <row r="33" spans="1:9" s="48" customFormat="1" x14ac:dyDescent="0.2">
      <c r="A33" s="48" t="s">
        <v>91</v>
      </c>
      <c r="B33" s="57">
        <v>70.400000000000006</v>
      </c>
      <c r="C33" s="61">
        <v>63.642857142857146</v>
      </c>
      <c r="D33" s="55">
        <v>103.9</v>
      </c>
      <c r="E33" s="55">
        <v>129.5</v>
      </c>
      <c r="F33" s="57">
        <v>86.7</v>
      </c>
      <c r="G33" s="61">
        <v>62.701666666666661</v>
      </c>
      <c r="H33" s="61">
        <v>51.274999999999999</v>
      </c>
    </row>
    <row r="34" spans="1:9" s="48" customFormat="1" x14ac:dyDescent="0.2">
      <c r="A34" s="48" t="s">
        <v>33</v>
      </c>
      <c r="B34" s="59">
        <v>15.46</v>
      </c>
      <c r="C34" s="61">
        <v>17.075000000000003</v>
      </c>
      <c r="D34" s="59">
        <v>21.37</v>
      </c>
      <c r="E34" s="59">
        <v>22.07</v>
      </c>
      <c r="F34" s="60">
        <v>20.420000000000002</v>
      </c>
      <c r="G34" s="61">
        <v>17.074999999999999</v>
      </c>
      <c r="H34" s="58">
        <v>13</v>
      </c>
    </row>
    <row r="35" spans="1:9" s="48" customFormat="1" x14ac:dyDescent="0.2">
      <c r="A35" s="48" t="s">
        <v>35</v>
      </c>
      <c r="B35" s="58">
        <v>1.46</v>
      </c>
      <c r="C35" s="58"/>
      <c r="D35" s="63">
        <v>1.623</v>
      </c>
      <c r="E35" s="58">
        <v>1.46</v>
      </c>
      <c r="F35" s="51">
        <v>1.202</v>
      </c>
      <c r="G35" s="58">
        <v>1.34</v>
      </c>
      <c r="H35" s="58"/>
    </row>
    <row r="36" spans="1:9" s="48" customFormat="1" x14ac:dyDescent="0.2">
      <c r="A36" s="48" t="s">
        <v>15</v>
      </c>
      <c r="B36" s="58">
        <v>0.17</v>
      </c>
      <c r="C36" s="62">
        <v>2.2749999999999999</v>
      </c>
      <c r="D36" s="57">
        <v>0.7</v>
      </c>
      <c r="E36" s="58">
        <v>0.86</v>
      </c>
      <c r="F36" s="64">
        <v>0.67</v>
      </c>
      <c r="G36" s="58">
        <v>3.05</v>
      </c>
      <c r="H36" s="62">
        <v>4.6187500000000004</v>
      </c>
    </row>
    <row r="37" spans="1:9" s="48" customFormat="1" x14ac:dyDescent="0.2">
      <c r="A37" s="48" t="s">
        <v>70</v>
      </c>
      <c r="B37" s="58">
        <v>1.9E-2</v>
      </c>
      <c r="C37" s="58"/>
      <c r="D37" s="58">
        <v>0.18</v>
      </c>
      <c r="E37" s="58">
        <v>8.2000000000000003E-2</v>
      </c>
      <c r="F37" s="58"/>
      <c r="G37" s="65">
        <v>1.2500000000000001E-2</v>
      </c>
      <c r="H37" s="58">
        <v>2.39</v>
      </c>
    </row>
    <row r="38" spans="1:9" s="48" customFormat="1" x14ac:dyDescent="0.2">
      <c r="A38" s="28" t="s">
        <v>21</v>
      </c>
      <c r="B38" s="53">
        <v>6.5000000000000002E-2</v>
      </c>
      <c r="C38" s="53">
        <v>0.4</v>
      </c>
      <c r="D38" s="53">
        <v>0.3</v>
      </c>
      <c r="E38" s="53">
        <v>0.17</v>
      </c>
      <c r="F38" s="54">
        <v>0.13</v>
      </c>
      <c r="G38" s="42">
        <v>1.575</v>
      </c>
      <c r="H38" s="53">
        <v>2.52</v>
      </c>
      <c r="I38" s="28"/>
    </row>
    <row r="39" spans="1:9" s="48" customFormat="1" x14ac:dyDescent="0.2">
      <c r="A39" s="48" t="s">
        <v>56</v>
      </c>
      <c r="B39" s="57">
        <v>0.21</v>
      </c>
      <c r="C39" s="58">
        <v>1.92</v>
      </c>
      <c r="D39" s="63">
        <v>9.2609999999999992</v>
      </c>
      <c r="E39" s="59">
        <v>46.02</v>
      </c>
      <c r="F39" s="59">
        <v>67.790000000000006</v>
      </c>
      <c r="G39" s="58">
        <v>72.900000000000006</v>
      </c>
      <c r="H39" s="58">
        <v>127.5</v>
      </c>
    </row>
    <row r="40" spans="1:9" s="48" customFormat="1" x14ac:dyDescent="0.2">
      <c r="A40" s="48" t="s">
        <v>75</v>
      </c>
      <c r="B40" s="57">
        <v>108.6</v>
      </c>
      <c r="C40" s="61">
        <v>169.58125000000001</v>
      </c>
      <c r="D40" s="55">
        <v>394.1</v>
      </c>
      <c r="E40" s="55">
        <v>337.4</v>
      </c>
      <c r="F40" s="55">
        <v>659.5</v>
      </c>
      <c r="G40" s="56">
        <v>333.9</v>
      </c>
      <c r="H40" s="61">
        <v>63.762500000000003</v>
      </c>
    </row>
    <row r="41" spans="1:9" s="48" customFormat="1" x14ac:dyDescent="0.2">
      <c r="A41" s="48" t="s">
        <v>89</v>
      </c>
      <c r="B41" s="57">
        <v>15.6</v>
      </c>
      <c r="C41" s="58">
        <v>19.399999999999999</v>
      </c>
      <c r="D41" s="59">
        <v>25.91</v>
      </c>
      <c r="E41" s="59">
        <v>36.07</v>
      </c>
      <c r="F41" s="59">
        <v>19.14</v>
      </c>
      <c r="G41" s="61">
        <v>24.07</v>
      </c>
      <c r="H41" s="58">
        <v>38.5</v>
      </c>
    </row>
    <row r="42" spans="1:9" s="48" customFormat="1" x14ac:dyDescent="0.2">
      <c r="A42" s="48" t="s">
        <v>92</v>
      </c>
      <c r="B42" s="57">
        <v>14.8</v>
      </c>
      <c r="C42" s="58">
        <v>55.8</v>
      </c>
      <c r="D42" s="57">
        <v>171.2</v>
      </c>
      <c r="E42" s="57">
        <v>186.5</v>
      </c>
      <c r="F42" s="57">
        <v>232</v>
      </c>
      <c r="G42" s="58">
        <v>184.5</v>
      </c>
      <c r="H42" s="61">
        <v>285.75</v>
      </c>
    </row>
    <row r="43" spans="1:9" s="48" customFormat="1" x14ac:dyDescent="0.2">
      <c r="A43" s="48" t="s">
        <v>47</v>
      </c>
      <c r="B43" s="63">
        <v>0.55300000000000005</v>
      </c>
      <c r="C43" s="62">
        <v>5.2080000000000002</v>
      </c>
      <c r="D43" s="57">
        <v>18.100000000000001</v>
      </c>
      <c r="E43" s="59">
        <v>12.44</v>
      </c>
      <c r="F43" s="60">
        <v>14.12</v>
      </c>
      <c r="G43" s="61">
        <v>10.425000000000001</v>
      </c>
      <c r="H43" s="61">
        <v>19.850000000000001</v>
      </c>
    </row>
    <row r="44" spans="1:9" s="48" customFormat="1" x14ac:dyDescent="0.2">
      <c r="A44" s="48" t="s">
        <v>46</v>
      </c>
      <c r="B44" s="57">
        <v>6.8000000000000005E-2</v>
      </c>
      <c r="C44" s="62">
        <v>0.39333333333333337</v>
      </c>
      <c r="D44" s="57">
        <v>4.07</v>
      </c>
      <c r="E44" s="57">
        <v>250.6</v>
      </c>
      <c r="F44" s="66">
        <v>2</v>
      </c>
      <c r="G44" s="62">
        <v>2.5975000000000001</v>
      </c>
      <c r="H44" s="62">
        <v>3.6075000000000004</v>
      </c>
    </row>
    <row r="45" spans="1:9" s="48" customFormat="1" x14ac:dyDescent="0.2">
      <c r="A45" s="48" t="s">
        <v>66</v>
      </c>
      <c r="B45" s="58">
        <v>3.6999999999999999E-4</v>
      </c>
      <c r="C45" s="58"/>
      <c r="D45" s="57">
        <v>1.25E-4</v>
      </c>
      <c r="E45" s="58">
        <v>3.3000000000000003E-5</v>
      </c>
      <c r="F45" s="58"/>
      <c r="G45" s="58"/>
      <c r="H45" s="58"/>
    </row>
    <row r="46" spans="1:9" s="48" customFormat="1" x14ac:dyDescent="0.2">
      <c r="A46" s="48" t="s">
        <v>65</v>
      </c>
      <c r="B46" s="58">
        <v>3.4000000000000002E-4</v>
      </c>
      <c r="C46" s="58"/>
      <c r="D46" s="58">
        <v>6.9999999999999999E-4</v>
      </c>
      <c r="E46" s="58">
        <v>2.0000000000000001E-4</v>
      </c>
      <c r="F46" s="58"/>
      <c r="G46" s="58"/>
      <c r="H46" s="58"/>
    </row>
    <row r="47" spans="1:9" s="48" customFormat="1" x14ac:dyDescent="0.2">
      <c r="A47" s="48" t="s">
        <v>53</v>
      </c>
      <c r="B47" s="58">
        <v>6.0000000000000001E-3</v>
      </c>
      <c r="C47" s="58"/>
      <c r="D47" s="58">
        <v>2.7000000000000001E-3</v>
      </c>
      <c r="E47" s="58">
        <v>3.5999999999999997E-4</v>
      </c>
      <c r="F47" s="66"/>
      <c r="G47" s="67">
        <v>1.0000000000000001E-7</v>
      </c>
      <c r="H47" s="58"/>
    </row>
    <row r="48" spans="1:9" s="48" customFormat="1" x14ac:dyDescent="0.2">
      <c r="A48" s="48" t="s">
        <v>13</v>
      </c>
      <c r="B48" s="58">
        <v>4.1000000000000002E-2</v>
      </c>
      <c r="C48" s="58"/>
      <c r="D48" s="58">
        <v>8.8999999999999996E-2</v>
      </c>
      <c r="E48" s="58">
        <v>0.09</v>
      </c>
      <c r="F48" s="64">
        <v>0.09</v>
      </c>
      <c r="G48" s="58">
        <v>6.3999999999999997E-5</v>
      </c>
      <c r="H48" s="58"/>
    </row>
    <row r="49" spans="1:14" s="48" customFormat="1" x14ac:dyDescent="0.2">
      <c r="A49" s="48" t="s">
        <v>22</v>
      </c>
      <c r="B49" s="57">
        <v>7.6999999999999999E-2</v>
      </c>
      <c r="C49" s="58">
        <v>1.1000000000000001</v>
      </c>
      <c r="D49" s="57">
        <v>0.152</v>
      </c>
      <c r="E49" s="57">
        <v>0.69</v>
      </c>
      <c r="F49" s="66">
        <v>0.184</v>
      </c>
      <c r="G49" s="58">
        <v>0.05</v>
      </c>
      <c r="H49" s="58">
        <v>0.18</v>
      </c>
    </row>
    <row r="50" spans="1:14" s="48" customFormat="1" x14ac:dyDescent="0.2">
      <c r="A50" s="48" t="s">
        <v>41</v>
      </c>
      <c r="B50" s="65">
        <v>5.7599999999999998E-2</v>
      </c>
      <c r="C50" s="58"/>
      <c r="D50" s="57">
        <v>0.11700000000000001</v>
      </c>
      <c r="E50" s="58">
        <v>0.7</v>
      </c>
      <c r="F50" s="68">
        <v>4.7800000000000002E-2</v>
      </c>
      <c r="G50" s="58">
        <v>0.18</v>
      </c>
      <c r="H50" s="58"/>
    </row>
    <row r="51" spans="1:14" s="48" customFormat="1" x14ac:dyDescent="0.2">
      <c r="A51" s="48" t="s">
        <v>74</v>
      </c>
      <c r="B51" s="63">
        <v>0.70099999999999996</v>
      </c>
      <c r="C51" s="62">
        <v>1.6300798816990201</v>
      </c>
      <c r="D51" s="63">
        <v>1.776</v>
      </c>
      <c r="E51" s="57">
        <v>2.2799999999999998</v>
      </c>
      <c r="F51" s="57">
        <v>1.83</v>
      </c>
      <c r="G51" s="62">
        <v>2.4524999999999997</v>
      </c>
      <c r="H51" s="62">
        <v>4.2838376480841802</v>
      </c>
    </row>
    <row r="52" spans="1:14" s="48" customFormat="1" x14ac:dyDescent="0.2">
      <c r="A52" s="48" t="s">
        <v>68</v>
      </c>
      <c r="B52" s="63">
        <v>0.46200000000000002</v>
      </c>
      <c r="C52" s="62">
        <v>0.19433333333333336</v>
      </c>
      <c r="D52" s="63">
        <v>0.10340000000000001</v>
      </c>
      <c r="E52" s="63">
        <v>0.30199999999999999</v>
      </c>
      <c r="F52" s="63">
        <v>0.45800000000000002</v>
      </c>
      <c r="G52" s="62">
        <v>1.99875</v>
      </c>
      <c r="H52" s="62">
        <v>1.4875</v>
      </c>
    </row>
    <row r="53" spans="1:14" s="48" customFormat="1" x14ac:dyDescent="0.2">
      <c r="A53" s="48" t="s">
        <v>80</v>
      </c>
      <c r="B53" s="58">
        <v>5.7000000000000002E-3</v>
      </c>
      <c r="C53" s="58"/>
      <c r="D53" s="58">
        <v>1.4E-2</v>
      </c>
      <c r="E53" s="58">
        <v>4.0000000000000001E-3</v>
      </c>
      <c r="F53" s="58">
        <v>2.8999999999999998E-3</v>
      </c>
      <c r="G53" s="58"/>
      <c r="H53" s="58"/>
    </row>
    <row r="54" spans="1:14" s="48" customFormat="1" x14ac:dyDescent="0.2">
      <c r="A54" s="48" t="s">
        <v>40</v>
      </c>
      <c r="B54" s="58">
        <v>1.4E-2</v>
      </c>
      <c r="C54" s="58"/>
      <c r="D54" s="58">
        <v>0.02</v>
      </c>
      <c r="E54" s="58">
        <v>1.7000000000000001E-2</v>
      </c>
      <c r="F54" s="64">
        <v>7.0000000000000001E-3</v>
      </c>
      <c r="G54" s="58"/>
      <c r="H54" s="58"/>
    </row>
    <row r="55" spans="1:14" s="48" customFormat="1" x14ac:dyDescent="0.2">
      <c r="A55" s="48" t="s">
        <v>27</v>
      </c>
      <c r="B55" s="69">
        <v>6.4599999999999996E-3</v>
      </c>
      <c r="C55" s="65">
        <v>1.6666666666666666E-2</v>
      </c>
      <c r="D55" s="70">
        <v>9.9599999999999994E-2</v>
      </c>
      <c r="E55" s="57">
        <v>1.1599999999999999</v>
      </c>
      <c r="F55" s="71">
        <v>1.173</v>
      </c>
      <c r="G55" s="62">
        <v>1.7174999999999998</v>
      </c>
      <c r="H55" s="58">
        <v>5.43</v>
      </c>
    </row>
    <row r="56" spans="1:14" s="48" customFormat="1" x14ac:dyDescent="0.2">
      <c r="A56" s="28" t="s">
        <v>18</v>
      </c>
      <c r="B56" s="43">
        <v>6.75</v>
      </c>
      <c r="C56" s="44">
        <v>180.32857142857142</v>
      </c>
      <c r="D56" s="43">
        <v>130.9</v>
      </c>
      <c r="E56" s="45">
        <v>683.9</v>
      </c>
      <c r="F56" s="46">
        <v>1134</v>
      </c>
      <c r="G56" s="47">
        <v>1377.2857142857142</v>
      </c>
      <c r="H56" s="47">
        <v>931.2</v>
      </c>
      <c r="I56" s="28"/>
    </row>
    <row r="57" spans="1:14" s="48" customFormat="1" x14ac:dyDescent="0.2">
      <c r="A57" s="48" t="s">
        <v>43</v>
      </c>
      <c r="B57" s="65">
        <v>0.56430000000000002</v>
      </c>
      <c r="C57" s="62">
        <v>5.1390000000000002</v>
      </c>
      <c r="D57" s="58">
        <v>15.200000000000001</v>
      </c>
      <c r="E57" s="58">
        <v>25.08</v>
      </c>
      <c r="F57" s="58">
        <v>38.21</v>
      </c>
      <c r="G57" s="61">
        <v>26.829000000000001</v>
      </c>
      <c r="H57" s="61">
        <v>31.415833333333332</v>
      </c>
      <c r="I57" s="79">
        <v>2040</v>
      </c>
    </row>
    <row r="58" spans="1:14" s="48" customFormat="1" x14ac:dyDescent="0.2">
      <c r="A58" s="48" t="s">
        <v>23</v>
      </c>
      <c r="B58" s="58">
        <v>1.9199999999999997</v>
      </c>
      <c r="C58" s="62">
        <v>11.907000000000002</v>
      </c>
      <c r="D58" s="61">
        <v>37.154699999999998</v>
      </c>
      <c r="E58" s="61">
        <v>53.11999999999999</v>
      </c>
      <c r="F58" s="61">
        <v>69.430000000000007</v>
      </c>
      <c r="G58" s="61">
        <v>52.684999999999995</v>
      </c>
      <c r="H58" s="61">
        <v>62.906166666666671</v>
      </c>
      <c r="I58" s="74">
        <v>4695</v>
      </c>
    </row>
    <row r="59" spans="1:14" s="48" customFormat="1" x14ac:dyDescent="0.2">
      <c r="A59" s="48" t="s">
        <v>54</v>
      </c>
      <c r="B59" s="65">
        <v>0.37230000000000008</v>
      </c>
      <c r="C59" s="62">
        <v>1.7957142857142858</v>
      </c>
      <c r="D59" s="62">
        <v>5.2856100000000001</v>
      </c>
      <c r="E59" s="62">
        <v>6.827</v>
      </c>
      <c r="F59" s="62">
        <v>8.1649999999999991</v>
      </c>
      <c r="G59" s="62">
        <v>6.3165400000000007</v>
      </c>
      <c r="H59" s="62">
        <v>7.4152000000000005</v>
      </c>
      <c r="I59" s="74">
        <v>640</v>
      </c>
    </row>
    <row r="60" spans="1:14" s="48" customFormat="1" x14ac:dyDescent="0.2">
      <c r="A60" s="48" t="s">
        <v>48</v>
      </c>
      <c r="B60" s="62">
        <v>2.3011199999999996</v>
      </c>
      <c r="C60" s="62">
        <v>8.3167799999999978</v>
      </c>
      <c r="D60" s="61">
        <v>23.784600000000001</v>
      </c>
      <c r="E60" s="61">
        <v>28.26</v>
      </c>
      <c r="F60" s="61">
        <v>30.49</v>
      </c>
      <c r="G60" s="61">
        <v>24.175619999999999</v>
      </c>
      <c r="H60" s="61">
        <v>28.747</v>
      </c>
      <c r="I60" s="74">
        <v>2835</v>
      </c>
      <c r="K60" s="50"/>
      <c r="L60" s="51"/>
      <c r="N60" s="49"/>
    </row>
    <row r="61" spans="1:14" s="48" customFormat="1" x14ac:dyDescent="0.2">
      <c r="A61" s="48" t="s">
        <v>71</v>
      </c>
      <c r="B61" s="65">
        <v>1.113</v>
      </c>
      <c r="C61" s="58">
        <v>2.4099999999999997</v>
      </c>
      <c r="D61" s="62">
        <v>6.1434600000000001</v>
      </c>
      <c r="E61" s="62">
        <v>6.5469999999999997</v>
      </c>
      <c r="F61" s="62">
        <v>5.5640900000000002</v>
      </c>
      <c r="G61" s="62">
        <v>4.7760000000000007</v>
      </c>
      <c r="H61" s="62">
        <v>5.6929999999999996</v>
      </c>
      <c r="I61" s="74">
        <v>483.5</v>
      </c>
    </row>
    <row r="62" spans="1:14" s="48" customFormat="1" x14ac:dyDescent="0.2">
      <c r="A62" s="48" t="s">
        <v>31</v>
      </c>
      <c r="B62" s="65">
        <v>0.52010000000000001</v>
      </c>
      <c r="C62" s="65">
        <v>0.99080000000000001</v>
      </c>
      <c r="D62" s="62">
        <v>2.0430000000000001</v>
      </c>
      <c r="E62" s="62">
        <v>1.9890000000000001</v>
      </c>
      <c r="F62" s="62">
        <v>1.5529999999999999</v>
      </c>
      <c r="G62" s="58">
        <v>1.3599999999999999</v>
      </c>
      <c r="H62" s="58">
        <v>0.80299999999999994</v>
      </c>
      <c r="I62" s="74">
        <v>71.2</v>
      </c>
    </row>
    <row r="63" spans="1:14" s="48" customFormat="1" x14ac:dyDescent="0.2">
      <c r="A63" s="48" t="s">
        <v>34</v>
      </c>
      <c r="B63" s="62">
        <v>1.8994499999999999</v>
      </c>
      <c r="C63" s="62">
        <v>2.9027249999999998</v>
      </c>
      <c r="D63" s="62">
        <v>6.2069999999999999</v>
      </c>
      <c r="E63" s="62">
        <v>6.6747800000000002</v>
      </c>
      <c r="F63" s="62">
        <v>4.5376599999999998</v>
      </c>
      <c r="G63" s="62">
        <v>4.4540100000000002</v>
      </c>
      <c r="H63" s="62">
        <v>5.5579799999999997</v>
      </c>
      <c r="I63" s="74">
        <v>484.5</v>
      </c>
    </row>
    <row r="64" spans="1:14" s="48" customFormat="1" x14ac:dyDescent="0.2">
      <c r="A64" s="48" t="s">
        <v>79</v>
      </c>
      <c r="B64" s="65">
        <v>0.36229999999999996</v>
      </c>
      <c r="C64" s="65">
        <v>0.49944444444444452</v>
      </c>
      <c r="D64" s="65">
        <v>0.93920000000000003</v>
      </c>
      <c r="E64" s="65">
        <v>1.0554599999999998</v>
      </c>
      <c r="F64" s="65">
        <v>0.64449000000000012</v>
      </c>
      <c r="G64" s="65">
        <v>0.68820000000000003</v>
      </c>
      <c r="H64" s="65">
        <v>0.9456458333333333</v>
      </c>
      <c r="I64" s="74">
        <v>70.599999999999994</v>
      </c>
    </row>
    <row r="65" spans="1:9" s="48" customFormat="1" x14ac:dyDescent="0.2">
      <c r="A65" s="48" t="s">
        <v>29</v>
      </c>
      <c r="B65" s="62">
        <v>2.544</v>
      </c>
      <c r="C65" s="62">
        <v>3.3016666666666667</v>
      </c>
      <c r="D65" s="58">
        <v>5.28</v>
      </c>
      <c r="E65" s="62">
        <v>6.4240000000000004</v>
      </c>
      <c r="F65" s="62">
        <v>3.5844899999999997</v>
      </c>
      <c r="G65" s="62">
        <v>4.08847</v>
      </c>
      <c r="H65" s="62">
        <v>6.17265</v>
      </c>
      <c r="I65" s="74">
        <v>447</v>
      </c>
    </row>
    <row r="66" spans="1:9" s="48" customFormat="1" x14ac:dyDescent="0.2">
      <c r="A66" s="48" t="s">
        <v>39</v>
      </c>
      <c r="B66" s="65">
        <v>0.57179999999999997</v>
      </c>
      <c r="C66" s="65">
        <v>0.71626499999999982</v>
      </c>
      <c r="D66" s="65">
        <v>0.98869999999999991</v>
      </c>
      <c r="E66" s="58">
        <v>1.3129999999999999</v>
      </c>
      <c r="F66" s="65">
        <v>0.68861799999999995</v>
      </c>
      <c r="G66" s="65">
        <v>0.83734199999999981</v>
      </c>
      <c r="H66" s="65">
        <v>1.3331999999999999</v>
      </c>
      <c r="I66" s="74">
        <v>111</v>
      </c>
    </row>
    <row r="67" spans="1:9" s="48" customFormat="1" x14ac:dyDescent="0.2">
      <c r="A67" s="48" t="s">
        <v>30</v>
      </c>
      <c r="B67" s="58">
        <v>1.68</v>
      </c>
      <c r="C67" s="65">
        <v>2.0575000000000001</v>
      </c>
      <c r="D67" s="62">
        <v>2.4858899999999999</v>
      </c>
      <c r="E67" s="62">
        <v>3.6332999999999998</v>
      </c>
      <c r="F67" s="62">
        <v>1.825</v>
      </c>
      <c r="G67" s="62">
        <v>2.3421899999999996</v>
      </c>
      <c r="H67" s="62">
        <v>3.9537499999999999</v>
      </c>
      <c r="I67" s="74">
        <v>277</v>
      </c>
    </row>
    <row r="68" spans="1:9" s="48" customFormat="1" x14ac:dyDescent="0.2">
      <c r="A68" s="48" t="s">
        <v>84</v>
      </c>
      <c r="B68" s="65">
        <v>0.25580000000000003</v>
      </c>
      <c r="C68" s="65">
        <v>0.31371428571428578</v>
      </c>
      <c r="D68" s="65">
        <v>0.33489999999999998</v>
      </c>
      <c r="E68" s="65">
        <v>0.53410000000000002</v>
      </c>
      <c r="F68" s="65">
        <v>0.26229999999999998</v>
      </c>
      <c r="G68" s="65">
        <v>0.35933333333333328</v>
      </c>
      <c r="H68" s="58">
        <v>0.64</v>
      </c>
      <c r="I68" s="74">
        <v>42.2</v>
      </c>
    </row>
    <row r="69" spans="1:9" s="48" customFormat="1" x14ac:dyDescent="0.2">
      <c r="A69" s="48" t="s">
        <v>90</v>
      </c>
      <c r="B69" s="62">
        <v>1.6473100000000001</v>
      </c>
      <c r="C69" s="62">
        <v>2.048</v>
      </c>
      <c r="D69" s="62">
        <v>1.9541199999999999</v>
      </c>
      <c r="E69" s="62">
        <v>3.3919999999999995</v>
      </c>
      <c r="F69" s="62">
        <v>1.653</v>
      </c>
      <c r="G69" s="62">
        <v>2.3490000000000002</v>
      </c>
      <c r="H69" s="62">
        <v>4.3932916666666664</v>
      </c>
      <c r="I69" s="74">
        <v>215</v>
      </c>
    </row>
    <row r="70" spans="1:9" s="48" customFormat="1" x14ac:dyDescent="0.2">
      <c r="A70" s="28" t="s">
        <v>45</v>
      </c>
      <c r="B70" s="30">
        <v>0.24840000000000001</v>
      </c>
      <c r="C70" s="30">
        <v>0.31195199999999995</v>
      </c>
      <c r="D70" s="30">
        <v>0.27539999999999998</v>
      </c>
      <c r="E70" s="30">
        <v>0.50490000000000002</v>
      </c>
      <c r="F70" s="30">
        <v>0.25069999999999998</v>
      </c>
      <c r="G70" s="30">
        <v>0.36681399999999992</v>
      </c>
      <c r="H70" s="30">
        <v>0.71324999999999994</v>
      </c>
      <c r="I70" s="78">
        <v>24.1</v>
      </c>
    </row>
    <row r="71" spans="1:9" s="48" customFormat="1" x14ac:dyDescent="0.2">
      <c r="A71" s="48" t="s">
        <v>36</v>
      </c>
      <c r="B71" s="63">
        <v>0.58220000000000005</v>
      </c>
      <c r="C71" s="62">
        <v>1.5566875</v>
      </c>
      <c r="D71" s="57">
        <v>4.47</v>
      </c>
      <c r="E71" s="63">
        <v>4.9720000000000004</v>
      </c>
      <c r="F71" s="71">
        <v>5.1369999999999996</v>
      </c>
      <c r="G71" s="62">
        <v>4.6724999999999994</v>
      </c>
      <c r="H71" s="62">
        <v>8.2424999999999997</v>
      </c>
      <c r="I71" s="75"/>
    </row>
    <row r="72" spans="1:9" s="48" customFormat="1" x14ac:dyDescent="0.2">
      <c r="A72" s="48" t="s">
        <v>78</v>
      </c>
      <c r="B72" s="70">
        <v>4.1399999999999999E-2</v>
      </c>
      <c r="C72" s="62">
        <v>0.30937499999999996</v>
      </c>
      <c r="D72" s="63">
        <v>1.1539999999999999</v>
      </c>
      <c r="E72" s="63">
        <v>0.78500000000000003</v>
      </c>
      <c r="F72" s="63">
        <v>0.86499999999999999</v>
      </c>
      <c r="G72" s="62">
        <v>0.8188333333333333</v>
      </c>
      <c r="H72" s="62">
        <v>1.2890000000000001</v>
      </c>
      <c r="I72" s="75"/>
    </row>
    <row r="73" spans="1:9" s="48" customFormat="1" x14ac:dyDescent="0.2">
      <c r="A73" s="48" t="s">
        <v>88</v>
      </c>
      <c r="B73" s="57">
        <v>2.7E-2</v>
      </c>
      <c r="C73" s="58"/>
      <c r="D73" s="57">
        <v>0.251</v>
      </c>
      <c r="E73" s="57">
        <v>0.46500000000000002</v>
      </c>
      <c r="F73" s="57">
        <v>0.55300000000000005</v>
      </c>
      <c r="G73" s="58">
        <v>0.57999999999999996</v>
      </c>
      <c r="H73" s="58">
        <v>1.9</v>
      </c>
      <c r="I73" s="75"/>
    </row>
    <row r="74" spans="1:9" s="48" customFormat="1" ht="12.75" x14ac:dyDescent="0.2">
      <c r="A74" s="48" t="s">
        <v>64</v>
      </c>
      <c r="B74" s="58">
        <v>6.4999999999999997E-4</v>
      </c>
      <c r="C74" s="58"/>
      <c r="D74" s="57">
        <v>5.4300000000000008E-4</v>
      </c>
      <c r="E74" s="58">
        <v>1.26E-2</v>
      </c>
      <c r="F74" s="58">
        <v>2.9E-4</v>
      </c>
      <c r="G74" s="58"/>
      <c r="H74" s="58"/>
      <c r="I74" s="76"/>
    </row>
    <row r="75" spans="1:9" s="48" customFormat="1" ht="12.75" x14ac:dyDescent="0.2">
      <c r="A75" s="48" t="s">
        <v>51</v>
      </c>
      <c r="B75" s="58">
        <v>3.8000000000000002E-4</v>
      </c>
      <c r="C75" s="58"/>
      <c r="D75" s="57">
        <v>1.11E-4</v>
      </c>
      <c r="E75" s="58">
        <v>2.5000000000000001E-5</v>
      </c>
      <c r="F75" s="72">
        <v>4.1999999999999996E-6</v>
      </c>
      <c r="G75" s="58"/>
      <c r="H75" s="58"/>
      <c r="I75" s="76"/>
    </row>
    <row r="76" spans="1:9" s="48" customFormat="1" ht="12.75" x14ac:dyDescent="0.2">
      <c r="A76" s="48" t="s">
        <v>42</v>
      </c>
      <c r="B76" s="58">
        <v>1.7999999999999998E-4</v>
      </c>
      <c r="C76" s="58"/>
      <c r="D76" s="57">
        <v>7.0000000000000007E-5</v>
      </c>
      <c r="E76" s="58">
        <v>1.7999999999999997E-5</v>
      </c>
      <c r="F76" s="64"/>
      <c r="G76" s="58"/>
      <c r="H76" s="58"/>
      <c r="I76" s="76"/>
    </row>
    <row r="77" spans="1:9" ht="12.75" x14ac:dyDescent="0.2">
      <c r="A77" s="1" t="s">
        <v>55</v>
      </c>
      <c r="B77" s="34">
        <v>4.5999999999999999E-3</v>
      </c>
      <c r="C77" s="34"/>
      <c r="D77" s="33">
        <v>8.8999999999999999E-3</v>
      </c>
      <c r="E77" s="34">
        <v>1.1999999999999999E-3</v>
      </c>
      <c r="F77" s="33"/>
      <c r="G77" s="34"/>
      <c r="H77" s="34"/>
      <c r="I77" s="76"/>
    </row>
    <row r="78" spans="1:9" x14ac:dyDescent="0.2">
      <c r="A78" s="1" t="s">
        <v>16</v>
      </c>
      <c r="B78" s="34">
        <v>2.5000000000000001E-3</v>
      </c>
      <c r="C78" s="34">
        <v>5.899999999999999E-3</v>
      </c>
      <c r="D78" s="34">
        <v>2.5999999999999999E-3</v>
      </c>
      <c r="E78" s="34">
        <v>1.2999999999999999E-3</v>
      </c>
      <c r="F78" s="36"/>
      <c r="G78" s="34">
        <v>1.1999999999999999E-3</v>
      </c>
      <c r="H78" s="34">
        <v>1.2E-2</v>
      </c>
      <c r="I78" s="75"/>
    </row>
    <row r="79" spans="1:9" x14ac:dyDescent="0.2">
      <c r="A79" s="1" t="s">
        <v>38</v>
      </c>
      <c r="B79" s="34">
        <v>7.3000000000000001E-3</v>
      </c>
      <c r="C79" s="34"/>
      <c r="D79" s="34">
        <v>2E-3</v>
      </c>
      <c r="E79" s="34">
        <v>1.1999999999999999E-3</v>
      </c>
      <c r="F79" s="36"/>
      <c r="G79" s="34">
        <v>7.0000000000000001E-3</v>
      </c>
      <c r="H79" s="34"/>
      <c r="I79" s="75"/>
    </row>
    <row r="80" spans="1:9" x14ac:dyDescent="0.2">
      <c r="A80" s="1" t="s">
        <v>83</v>
      </c>
      <c r="B80" s="33">
        <v>2.0999999999999999E-3</v>
      </c>
      <c r="C80" s="34"/>
      <c r="D80" s="8">
        <v>2.24E-2</v>
      </c>
      <c r="E80" s="6">
        <v>0.26700000000000002</v>
      </c>
      <c r="F80" s="6">
        <v>0.27500000000000002</v>
      </c>
      <c r="G80" s="27">
        <v>0.22749999999999998</v>
      </c>
      <c r="H80" s="34">
        <v>0.54</v>
      </c>
      <c r="I80" s="75"/>
    </row>
    <row r="81" spans="1:9" x14ac:dyDescent="0.2">
      <c r="A81" s="1" t="s">
        <v>52</v>
      </c>
      <c r="B81" s="6">
        <v>3.0369999999999999</v>
      </c>
      <c r="C81" s="27">
        <v>3.3824999999999998</v>
      </c>
      <c r="D81" s="6">
        <v>1.653</v>
      </c>
      <c r="E81" s="38">
        <v>10.59</v>
      </c>
      <c r="F81" s="40">
        <v>13.14</v>
      </c>
      <c r="G81" s="39">
        <v>21.016666666666666</v>
      </c>
      <c r="H81" s="39">
        <v>16.674999999999997</v>
      </c>
      <c r="I81" s="75">
        <v>47</v>
      </c>
    </row>
    <row r="82" spans="1:9" x14ac:dyDescent="0.2">
      <c r="A82" s="1" t="s">
        <v>20</v>
      </c>
      <c r="B82" s="34">
        <v>5.1000000000000004E-3</v>
      </c>
      <c r="C82" s="34"/>
      <c r="D82" s="33">
        <v>1.4800000000000001E-2</v>
      </c>
      <c r="E82" s="33">
        <v>0.05</v>
      </c>
      <c r="F82" s="35">
        <v>5.1999999999999998E-2</v>
      </c>
      <c r="G82" s="34">
        <v>6.3E-2</v>
      </c>
      <c r="H82" s="34">
        <v>0.05</v>
      </c>
      <c r="I82" s="75"/>
    </row>
    <row r="83" spans="1:9" x14ac:dyDescent="0.2">
      <c r="A83" s="1" t="s">
        <v>81</v>
      </c>
      <c r="B83" s="8">
        <v>3.2800000000000003E-2</v>
      </c>
      <c r="C83" s="9">
        <v>0.32622222222222219</v>
      </c>
      <c r="D83" s="6">
        <v>1.224</v>
      </c>
      <c r="E83" s="6">
        <v>5.8280000000000003</v>
      </c>
      <c r="F83" s="6">
        <v>6.1740000000000004</v>
      </c>
      <c r="G83" s="27">
        <v>4.5787499999999994</v>
      </c>
      <c r="H83" s="39">
        <v>12.385</v>
      </c>
      <c r="I83" s="75">
        <v>650</v>
      </c>
    </row>
    <row r="84" spans="1:9" x14ac:dyDescent="0.2">
      <c r="A84" s="28" t="s">
        <v>58</v>
      </c>
      <c r="B84" s="41">
        <v>1.051E-2</v>
      </c>
      <c r="C84" s="42">
        <v>0.34314999999999996</v>
      </c>
      <c r="D84" s="32">
        <v>0.41199999999999998</v>
      </c>
      <c r="E84" s="32">
        <v>1.6830000000000001</v>
      </c>
      <c r="F84" s="32">
        <v>1.885</v>
      </c>
      <c r="G84" s="42">
        <v>1.9012500000000001</v>
      </c>
      <c r="H84" s="42">
        <v>4.6062500000000002</v>
      </c>
      <c r="I84" s="77">
        <v>129</v>
      </c>
    </row>
    <row r="85" spans="1:9" ht="47.25" customHeight="1" x14ac:dyDescent="0.2">
      <c r="A85" s="80" t="s">
        <v>429</v>
      </c>
      <c r="B85" s="80"/>
      <c r="C85" s="80"/>
      <c r="D85" s="80"/>
      <c r="E85" s="80"/>
      <c r="F85" s="80"/>
      <c r="G85" s="80"/>
      <c r="H85" s="80"/>
      <c r="I85" s="81"/>
    </row>
    <row r="86" spans="1:9" ht="60.75" customHeight="1" x14ac:dyDescent="0.2">
      <c r="A86" s="73" t="s">
        <v>426</v>
      </c>
      <c r="B86" s="73"/>
      <c r="C86" s="73"/>
      <c r="D86" s="73"/>
      <c r="E86" s="73"/>
      <c r="F86" s="73"/>
      <c r="G86" s="73"/>
      <c r="H86" s="73"/>
      <c r="I86" s="82"/>
    </row>
  </sheetData>
  <sortState columnSort="1" ref="B4:H84">
    <sortCondition ref="B7:H7"/>
  </sortState>
  <mergeCells count="2">
    <mergeCell ref="A85:I85"/>
    <mergeCell ref="A86:I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9" workbookViewId="0">
      <selection activeCell="B30" sqref="B30:O36"/>
    </sheetView>
  </sheetViews>
  <sheetFormatPr defaultRowHeight="12" x14ac:dyDescent="0.2"/>
  <sheetData>
    <row r="1" spans="1:16" x14ac:dyDescent="0.2">
      <c r="B1" t="s">
        <v>43</v>
      </c>
      <c r="C1" t="s">
        <v>23</v>
      </c>
      <c r="D1" t="s">
        <v>54</v>
      </c>
      <c r="E1" t="s">
        <v>48</v>
      </c>
      <c r="G1" t="s">
        <v>71</v>
      </c>
      <c r="H1" t="s">
        <v>31</v>
      </c>
      <c r="I1" t="s">
        <v>34</v>
      </c>
      <c r="J1" t="s">
        <v>79</v>
      </c>
      <c r="K1" t="s">
        <v>29</v>
      </c>
      <c r="L1" t="s">
        <v>39</v>
      </c>
      <c r="M1" t="s">
        <v>30</v>
      </c>
      <c r="N1" t="s">
        <v>84</v>
      </c>
      <c r="O1" t="s">
        <v>90</v>
      </c>
      <c r="P1" t="s">
        <v>45</v>
      </c>
    </row>
    <row r="2" spans="1:16" x14ac:dyDescent="0.2">
      <c r="B2" t="s">
        <v>63</v>
      </c>
      <c r="C2" t="s">
        <v>63</v>
      </c>
      <c r="D2" t="s">
        <v>63</v>
      </c>
      <c r="E2" t="s">
        <v>63</v>
      </c>
      <c r="G2" t="s">
        <v>63</v>
      </c>
      <c r="H2" t="s">
        <v>63</v>
      </c>
      <c r="I2" t="s">
        <v>63</v>
      </c>
      <c r="J2" t="s">
        <v>63</v>
      </c>
      <c r="K2" t="s">
        <v>63</v>
      </c>
      <c r="L2" t="s">
        <v>63</v>
      </c>
      <c r="M2" t="s">
        <v>63</v>
      </c>
      <c r="N2" t="s">
        <v>63</v>
      </c>
      <c r="O2" t="s">
        <v>63</v>
      </c>
      <c r="P2" t="s">
        <v>63</v>
      </c>
    </row>
    <row r="3" spans="1:16" x14ac:dyDescent="0.2">
      <c r="A3" t="s">
        <v>12</v>
      </c>
      <c r="B3">
        <v>0.627</v>
      </c>
      <c r="C3">
        <v>1.92</v>
      </c>
      <c r="D3">
        <v>0.37230000000000002</v>
      </c>
      <c r="E3">
        <v>2.3969999999999998</v>
      </c>
      <c r="G3">
        <v>1.113</v>
      </c>
      <c r="H3">
        <v>0.52010000000000001</v>
      </c>
      <c r="I3">
        <v>1.8089999999999999</v>
      </c>
      <c r="J3">
        <v>0.36230000000000001</v>
      </c>
      <c r="K3">
        <v>2.544</v>
      </c>
      <c r="L3">
        <v>0.57179999999999997</v>
      </c>
      <c r="M3">
        <v>1.68</v>
      </c>
      <c r="N3">
        <v>0.25580000000000003</v>
      </c>
      <c r="O3">
        <v>1.631</v>
      </c>
      <c r="P3">
        <v>0.24840000000000001</v>
      </c>
    </row>
    <row r="4" spans="1:16" x14ac:dyDescent="0.2">
      <c r="A4" t="s">
        <v>119</v>
      </c>
      <c r="B4">
        <v>5.1390000000000002</v>
      </c>
      <c r="C4">
        <v>11.907000000000002</v>
      </c>
      <c r="D4">
        <v>1.7957142857142858</v>
      </c>
      <c r="E4">
        <v>8.5739999999999981</v>
      </c>
      <c r="F4">
        <v>4.544289678656825</v>
      </c>
      <c r="G4">
        <v>2.4099999999999997</v>
      </c>
      <c r="H4">
        <v>0.99080000000000001</v>
      </c>
      <c r="I4">
        <v>2.9925000000000002</v>
      </c>
      <c r="J4">
        <v>0.49944444444444452</v>
      </c>
      <c r="K4">
        <v>3.3016666666666667</v>
      </c>
      <c r="L4">
        <v>0.72349999999999992</v>
      </c>
      <c r="M4">
        <v>2.0575000000000001</v>
      </c>
      <c r="N4">
        <v>0.31371428571428578</v>
      </c>
      <c r="O4">
        <v>2.048</v>
      </c>
      <c r="P4">
        <v>0.3216</v>
      </c>
    </row>
    <row r="5" spans="1:16" x14ac:dyDescent="0.2">
      <c r="A5" t="s">
        <v>11</v>
      </c>
      <c r="B5">
        <v>15.2</v>
      </c>
      <c r="C5">
        <v>37.53</v>
      </c>
      <c r="D5">
        <v>5.3390000000000004</v>
      </c>
      <c r="E5">
        <v>24.27</v>
      </c>
      <c r="G5">
        <v>6.0229999999999997</v>
      </c>
      <c r="H5">
        <v>2.0430000000000001</v>
      </c>
      <c r="I5">
        <v>6.2069999999999999</v>
      </c>
      <c r="J5">
        <v>0.93920000000000003</v>
      </c>
      <c r="K5">
        <v>5.28</v>
      </c>
      <c r="L5">
        <v>0.98870000000000002</v>
      </c>
      <c r="M5">
        <v>2.5110000000000001</v>
      </c>
      <c r="N5">
        <v>0.33489999999999998</v>
      </c>
      <c r="O5">
        <v>1.994</v>
      </c>
      <c r="P5">
        <v>0.27539999999999998</v>
      </c>
    </row>
    <row r="6" spans="1:16" x14ac:dyDescent="0.2">
      <c r="A6" t="s">
        <v>60</v>
      </c>
      <c r="B6">
        <v>25.08</v>
      </c>
      <c r="C6">
        <v>53.12</v>
      </c>
      <c r="D6">
        <v>6.827</v>
      </c>
      <c r="E6">
        <v>28.26</v>
      </c>
      <c r="G6">
        <v>6.5469999999999997</v>
      </c>
      <c r="H6">
        <v>1.9890000000000001</v>
      </c>
      <c r="I6">
        <v>6.8109999999999999</v>
      </c>
      <c r="J6">
        <v>1.077</v>
      </c>
      <c r="K6">
        <v>6.4240000000000004</v>
      </c>
      <c r="L6">
        <v>1.3129999999999999</v>
      </c>
      <c r="M6">
        <v>3.67</v>
      </c>
      <c r="N6">
        <v>0.53410000000000002</v>
      </c>
      <c r="O6">
        <v>3.3919999999999999</v>
      </c>
      <c r="P6">
        <v>0.50490000000000002</v>
      </c>
    </row>
    <row r="7" spans="1:16" x14ac:dyDescent="0.2">
      <c r="A7" t="s">
        <v>115</v>
      </c>
      <c r="B7">
        <v>38.21</v>
      </c>
      <c r="C7">
        <v>69.430000000000007</v>
      </c>
      <c r="D7">
        <v>8.1649999999999991</v>
      </c>
      <c r="E7">
        <v>30.49</v>
      </c>
      <c r="G7">
        <v>5.5090000000000003</v>
      </c>
      <c r="H7">
        <v>1.5529999999999999</v>
      </c>
      <c r="I7">
        <v>4.6779999999999999</v>
      </c>
      <c r="J7">
        <v>0.65100000000000002</v>
      </c>
      <c r="K7">
        <v>3.5489999999999999</v>
      </c>
      <c r="L7">
        <v>0.68179999999999996</v>
      </c>
      <c r="M7">
        <v>1.825</v>
      </c>
      <c r="N7">
        <v>0.26229999999999998</v>
      </c>
      <c r="O7">
        <v>1.653</v>
      </c>
      <c r="P7">
        <v>0.25069999999999998</v>
      </c>
    </row>
    <row r="8" spans="1:16" x14ac:dyDescent="0.2">
      <c r="A8" t="s">
        <v>117</v>
      </c>
      <c r="B8">
        <v>26.829000000000001</v>
      </c>
      <c r="C8">
        <v>52.684999999999995</v>
      </c>
      <c r="D8">
        <v>5.9590000000000005</v>
      </c>
      <c r="E8">
        <v>24.669</v>
      </c>
      <c r="G8">
        <v>4.7759999999999998</v>
      </c>
      <c r="H8">
        <v>1.3599999999999999</v>
      </c>
      <c r="I8">
        <v>4.4990000000000006</v>
      </c>
      <c r="J8">
        <v>0.68820000000000003</v>
      </c>
      <c r="K8">
        <v>3.8209999999999997</v>
      </c>
      <c r="L8">
        <v>0.84579999999999989</v>
      </c>
      <c r="M8">
        <v>2.319</v>
      </c>
      <c r="N8">
        <v>0.36666666666666664</v>
      </c>
      <c r="O8">
        <v>2.3490000000000002</v>
      </c>
      <c r="P8">
        <v>0.37429999999999997</v>
      </c>
    </row>
    <row r="9" spans="1:16" x14ac:dyDescent="0.2">
      <c r="A9" t="s">
        <v>118</v>
      </c>
      <c r="B9">
        <v>31.415833333333332</v>
      </c>
      <c r="C9">
        <v>62.283333333333339</v>
      </c>
      <c r="D9">
        <v>7.13</v>
      </c>
      <c r="E9">
        <v>28.747</v>
      </c>
      <c r="G9">
        <v>5.6929999999999996</v>
      </c>
      <c r="H9">
        <v>0.80299999999999994</v>
      </c>
      <c r="I9">
        <v>5.4489999999999998</v>
      </c>
      <c r="J9">
        <v>0.99541666666666662</v>
      </c>
      <c r="K9">
        <v>6.2350000000000003</v>
      </c>
      <c r="L9">
        <v>1.32</v>
      </c>
      <c r="M9">
        <v>3.9537499999999999</v>
      </c>
      <c r="N9">
        <v>0.64</v>
      </c>
      <c r="O9">
        <v>4.5291666666666668</v>
      </c>
      <c r="P9">
        <v>0.71324999999999994</v>
      </c>
    </row>
    <row r="11" spans="1:16" x14ac:dyDescent="0.2">
      <c r="B11" s="26" t="s">
        <v>43</v>
      </c>
      <c r="C11" s="26" t="s">
        <v>23</v>
      </c>
      <c r="D11" s="26" t="s">
        <v>54</v>
      </c>
      <c r="E11" s="26" t="s">
        <v>48</v>
      </c>
      <c r="F11" s="26" t="s">
        <v>408</v>
      </c>
      <c r="G11" s="26" t="s">
        <v>71</v>
      </c>
      <c r="H11" s="26" t="s">
        <v>31</v>
      </c>
      <c r="I11" s="26" t="s">
        <v>34</v>
      </c>
      <c r="J11" s="26" t="s">
        <v>79</v>
      </c>
      <c r="K11" s="26" t="s">
        <v>29</v>
      </c>
      <c r="L11" s="26" t="s">
        <v>39</v>
      </c>
      <c r="M11" s="26" t="s">
        <v>30</v>
      </c>
      <c r="N11" s="26" t="s">
        <v>84</v>
      </c>
      <c r="O11" s="26" t="s">
        <v>90</v>
      </c>
      <c r="P11" s="26" t="s">
        <v>45</v>
      </c>
    </row>
    <row r="12" spans="1:16" x14ac:dyDescent="0.2">
      <c r="B12">
        <v>0.23699999999999999</v>
      </c>
      <c r="C12">
        <v>0.61299999999999999</v>
      </c>
      <c r="D12">
        <v>9.2799999999999994E-2</v>
      </c>
      <c r="E12">
        <v>0.45700000000000002</v>
      </c>
      <c r="F12">
        <v>0.26006922155456996</v>
      </c>
      <c r="G12">
        <v>0.14799999999999999</v>
      </c>
      <c r="H12">
        <v>5.6299999999999996E-2</v>
      </c>
      <c r="I12">
        <v>0.19900000000000001</v>
      </c>
      <c r="J12">
        <v>3.61E-2</v>
      </c>
      <c r="K12">
        <v>0.246</v>
      </c>
      <c r="L12">
        <v>5.4600000000000003E-2</v>
      </c>
      <c r="M12">
        <v>0.16</v>
      </c>
      <c r="N12">
        <v>2.47E-2</v>
      </c>
      <c r="O12">
        <v>0.161</v>
      </c>
      <c r="P12">
        <v>2.46E-2</v>
      </c>
    </row>
    <row r="14" spans="1:16" x14ac:dyDescent="0.2">
      <c r="A14" t="s">
        <v>12</v>
      </c>
      <c r="B14">
        <v>0.9</v>
      </c>
      <c r="C14">
        <v>1</v>
      </c>
      <c r="D14">
        <v>1</v>
      </c>
      <c r="E14">
        <v>0.96</v>
      </c>
      <c r="G14">
        <v>1</v>
      </c>
      <c r="H14">
        <v>1</v>
      </c>
      <c r="I14">
        <v>1.05</v>
      </c>
      <c r="J14">
        <v>1</v>
      </c>
      <c r="K14">
        <v>1</v>
      </c>
      <c r="L14">
        <v>1</v>
      </c>
      <c r="M14">
        <v>1</v>
      </c>
      <c r="N14">
        <v>1</v>
      </c>
      <c r="O14">
        <v>1.01</v>
      </c>
      <c r="P14">
        <v>1</v>
      </c>
    </row>
    <row r="15" spans="1:16" x14ac:dyDescent="0.2">
      <c r="A15" t="s">
        <v>119</v>
      </c>
      <c r="B15">
        <v>1</v>
      </c>
      <c r="C15">
        <v>1</v>
      </c>
      <c r="D15">
        <v>1</v>
      </c>
      <c r="E15">
        <v>0.97</v>
      </c>
      <c r="G15">
        <v>1</v>
      </c>
      <c r="H15">
        <v>1</v>
      </c>
      <c r="I15">
        <v>0.97</v>
      </c>
      <c r="J15">
        <v>1</v>
      </c>
      <c r="K15">
        <v>1</v>
      </c>
      <c r="L15">
        <v>0.99</v>
      </c>
      <c r="M15">
        <v>1</v>
      </c>
      <c r="N15">
        <v>1</v>
      </c>
      <c r="O15">
        <v>1</v>
      </c>
      <c r="P15">
        <v>0.97</v>
      </c>
    </row>
    <row r="16" spans="1:16" x14ac:dyDescent="0.2">
      <c r="A16" t="s">
        <v>11</v>
      </c>
      <c r="B16">
        <v>1</v>
      </c>
      <c r="C16">
        <v>0.99</v>
      </c>
      <c r="D16">
        <v>0.99</v>
      </c>
      <c r="E16">
        <v>0.98</v>
      </c>
      <c r="G16">
        <v>1.02</v>
      </c>
      <c r="H16">
        <v>1</v>
      </c>
      <c r="I16">
        <v>1</v>
      </c>
      <c r="J16">
        <v>1</v>
      </c>
      <c r="K16">
        <v>1</v>
      </c>
      <c r="L16">
        <v>1</v>
      </c>
      <c r="M16">
        <v>0.99</v>
      </c>
      <c r="N16">
        <v>1</v>
      </c>
      <c r="O16">
        <v>0.98</v>
      </c>
      <c r="P16">
        <v>1</v>
      </c>
    </row>
    <row r="17" spans="1:16" x14ac:dyDescent="0.2">
      <c r="A17" t="s">
        <v>60</v>
      </c>
      <c r="B17">
        <v>1</v>
      </c>
      <c r="C17">
        <v>1</v>
      </c>
      <c r="D17">
        <v>1</v>
      </c>
      <c r="E17">
        <v>1</v>
      </c>
      <c r="G17">
        <v>1</v>
      </c>
      <c r="H17">
        <v>1</v>
      </c>
      <c r="I17">
        <v>0.98</v>
      </c>
      <c r="J17">
        <v>0.98</v>
      </c>
      <c r="K17">
        <v>1</v>
      </c>
      <c r="L17">
        <v>1</v>
      </c>
      <c r="M17">
        <v>0.99</v>
      </c>
      <c r="N17">
        <v>1</v>
      </c>
      <c r="O17">
        <v>1</v>
      </c>
      <c r="P17">
        <v>1</v>
      </c>
    </row>
    <row r="18" spans="1:16" x14ac:dyDescent="0.2">
      <c r="A18" t="s">
        <v>115</v>
      </c>
      <c r="B18">
        <v>1</v>
      </c>
      <c r="C18">
        <v>1</v>
      </c>
      <c r="D18">
        <v>1</v>
      </c>
      <c r="E18">
        <v>1</v>
      </c>
      <c r="G18">
        <v>1.01</v>
      </c>
      <c r="H18">
        <v>1</v>
      </c>
      <c r="I18">
        <v>0.97</v>
      </c>
      <c r="J18">
        <v>0.99</v>
      </c>
      <c r="K18">
        <v>1.01</v>
      </c>
      <c r="L18">
        <v>1.01</v>
      </c>
      <c r="M18">
        <v>1</v>
      </c>
      <c r="N18">
        <v>1</v>
      </c>
      <c r="O18">
        <v>1</v>
      </c>
      <c r="P18">
        <v>1</v>
      </c>
    </row>
    <row r="19" spans="1:16" x14ac:dyDescent="0.2">
      <c r="A19" t="s">
        <v>117</v>
      </c>
      <c r="B19">
        <v>1</v>
      </c>
      <c r="C19">
        <v>1</v>
      </c>
      <c r="D19">
        <v>1.06</v>
      </c>
      <c r="E19">
        <v>0.98</v>
      </c>
      <c r="G19">
        <v>1</v>
      </c>
      <c r="H19">
        <v>1</v>
      </c>
      <c r="I19">
        <v>0.99</v>
      </c>
      <c r="J19">
        <v>1</v>
      </c>
      <c r="K19">
        <v>1.07</v>
      </c>
      <c r="L19">
        <v>0.99</v>
      </c>
      <c r="M19">
        <v>1.01</v>
      </c>
      <c r="N19">
        <v>0.98</v>
      </c>
      <c r="O19">
        <v>1</v>
      </c>
      <c r="P19">
        <v>0.98</v>
      </c>
    </row>
    <row r="20" spans="1:16" x14ac:dyDescent="0.2">
      <c r="A20" t="s">
        <v>118</v>
      </c>
      <c r="B20">
        <v>1</v>
      </c>
      <c r="C20">
        <v>1.01</v>
      </c>
      <c r="D20">
        <v>1.04</v>
      </c>
      <c r="E20">
        <v>1</v>
      </c>
      <c r="G20">
        <v>1</v>
      </c>
      <c r="H20">
        <v>1</v>
      </c>
      <c r="I20">
        <v>1.02</v>
      </c>
      <c r="J20">
        <v>0.95</v>
      </c>
      <c r="K20">
        <v>0.99</v>
      </c>
      <c r="L20">
        <v>1.01</v>
      </c>
      <c r="M20">
        <v>1</v>
      </c>
      <c r="N20">
        <v>1</v>
      </c>
      <c r="O20">
        <v>0.97</v>
      </c>
      <c r="P20">
        <v>1</v>
      </c>
    </row>
    <row r="22" spans="1:16" x14ac:dyDescent="0.2">
      <c r="A22" t="s">
        <v>12</v>
      </c>
      <c r="B22">
        <f t="shared" ref="B22:E28" si="0">B3/B$12*B14</f>
        <v>2.3810126582278484</v>
      </c>
      <c r="C22">
        <f t="shared" si="0"/>
        <v>3.1321370309951058</v>
      </c>
      <c r="D22">
        <f t="shared" si="0"/>
        <v>4.011853448275863</v>
      </c>
      <c r="E22">
        <f t="shared" si="0"/>
        <v>5.0352735229759285</v>
      </c>
      <c r="F22">
        <f>SQRT(E22*G22)</f>
        <v>6.1535857658372581</v>
      </c>
      <c r="G22">
        <f t="shared" ref="G22:P22" si="1">G3/G$12*G14</f>
        <v>7.5202702702702702</v>
      </c>
      <c r="H22">
        <f t="shared" si="1"/>
        <v>9.2380106571936071</v>
      </c>
      <c r="I22">
        <f t="shared" si="1"/>
        <v>9.5449748743718583</v>
      </c>
      <c r="J22">
        <f t="shared" si="1"/>
        <v>10.036011080332409</v>
      </c>
      <c r="K22">
        <f t="shared" si="1"/>
        <v>10.341463414634147</v>
      </c>
      <c r="L22">
        <f t="shared" si="1"/>
        <v>10.472527472527471</v>
      </c>
      <c r="M22">
        <f t="shared" si="1"/>
        <v>10.5</v>
      </c>
      <c r="N22">
        <f t="shared" si="1"/>
        <v>10.356275303643725</v>
      </c>
      <c r="O22">
        <f t="shared" si="1"/>
        <v>10.231739130434782</v>
      </c>
      <c r="P22">
        <f t="shared" si="1"/>
        <v>10.097560975609756</v>
      </c>
    </row>
    <row r="23" spans="1:16" x14ac:dyDescent="0.2">
      <c r="A23" t="s">
        <v>119</v>
      </c>
      <c r="B23">
        <f t="shared" si="0"/>
        <v>21.683544303797472</v>
      </c>
      <c r="C23">
        <f t="shared" si="0"/>
        <v>19.42414355628059</v>
      </c>
      <c r="D23">
        <f t="shared" si="0"/>
        <v>19.350369458128082</v>
      </c>
      <c r="E23">
        <f t="shared" si="0"/>
        <v>18.198643326039381</v>
      </c>
      <c r="F23">
        <f t="shared" ref="F23:F28" si="2">SQRT(E23*G23)</f>
        <v>17.214609292093304</v>
      </c>
      <c r="G23">
        <f t="shared" ref="G23:P23" si="3">G4/G$12*G15</f>
        <v>16.283783783783782</v>
      </c>
      <c r="H23">
        <f t="shared" si="3"/>
        <v>17.598579040852577</v>
      </c>
      <c r="I23">
        <f t="shared" si="3"/>
        <v>14.586557788944722</v>
      </c>
      <c r="J23">
        <f t="shared" si="3"/>
        <v>13.83502616189597</v>
      </c>
      <c r="K23">
        <f t="shared" si="3"/>
        <v>13.421409214092142</v>
      </c>
      <c r="L23">
        <f t="shared" si="3"/>
        <v>13.11840659340659</v>
      </c>
      <c r="M23">
        <f t="shared" si="3"/>
        <v>12.859375</v>
      </c>
      <c r="N23">
        <f t="shared" si="3"/>
        <v>12.70098322729902</v>
      </c>
      <c r="O23">
        <f t="shared" si="3"/>
        <v>12.720496894409937</v>
      </c>
      <c r="P23">
        <f t="shared" si="3"/>
        <v>12.680975609756096</v>
      </c>
    </row>
    <row r="24" spans="1:16" x14ac:dyDescent="0.2">
      <c r="A24" t="s">
        <v>11</v>
      </c>
      <c r="B24">
        <f t="shared" si="0"/>
        <v>64.135021097046419</v>
      </c>
      <c r="C24">
        <f t="shared" si="0"/>
        <v>60.611256117455142</v>
      </c>
      <c r="D24">
        <f t="shared" si="0"/>
        <v>56.957004310344836</v>
      </c>
      <c r="E24">
        <f t="shared" si="0"/>
        <v>52.045076586433261</v>
      </c>
      <c r="F24">
        <f t="shared" si="2"/>
        <v>46.479932185668979</v>
      </c>
      <c r="G24">
        <f t="shared" ref="G24:P24" si="4">G5/G$12*G16</f>
        <v>41.509864864864866</v>
      </c>
      <c r="H24">
        <f t="shared" si="4"/>
        <v>36.287744227353471</v>
      </c>
      <c r="I24">
        <f t="shared" si="4"/>
        <v>31.190954773869343</v>
      </c>
      <c r="J24">
        <f t="shared" si="4"/>
        <v>26.016620498614959</v>
      </c>
      <c r="K24">
        <f t="shared" si="4"/>
        <v>21.463414634146343</v>
      </c>
      <c r="L24">
        <f t="shared" si="4"/>
        <v>18.108058608058606</v>
      </c>
      <c r="M24">
        <f t="shared" si="4"/>
        <v>15.5368125</v>
      </c>
      <c r="N24">
        <f t="shared" si="4"/>
        <v>13.558704453441294</v>
      </c>
      <c r="O24">
        <f t="shared" si="4"/>
        <v>12.137391304347824</v>
      </c>
      <c r="P24">
        <f t="shared" si="4"/>
        <v>11.195121951219511</v>
      </c>
    </row>
    <row r="25" spans="1:16" x14ac:dyDescent="0.2">
      <c r="A25" t="s">
        <v>60</v>
      </c>
      <c r="B25">
        <f t="shared" si="0"/>
        <v>105.82278481012658</v>
      </c>
      <c r="C25">
        <f t="shared" si="0"/>
        <v>86.655791190864591</v>
      </c>
      <c r="D25">
        <f t="shared" si="0"/>
        <v>73.566810344827587</v>
      </c>
      <c r="E25">
        <f t="shared" si="0"/>
        <v>61.838074398249454</v>
      </c>
      <c r="F25">
        <f t="shared" si="2"/>
        <v>52.301999411767305</v>
      </c>
      <c r="G25">
        <f t="shared" ref="G25:P25" si="5">G6/G$12*G17</f>
        <v>44.236486486486484</v>
      </c>
      <c r="H25">
        <f t="shared" si="5"/>
        <v>35.328596802841922</v>
      </c>
      <c r="I25">
        <f t="shared" si="5"/>
        <v>33.541608040201005</v>
      </c>
      <c r="J25">
        <f t="shared" si="5"/>
        <v>29.237119113573403</v>
      </c>
      <c r="K25">
        <f t="shared" si="5"/>
        <v>26.113821138211385</v>
      </c>
      <c r="L25">
        <f t="shared" si="5"/>
        <v>24.047619047619044</v>
      </c>
      <c r="M25">
        <f t="shared" si="5"/>
        <v>22.708124999999999</v>
      </c>
      <c r="N25">
        <f t="shared" si="5"/>
        <v>21.623481781376519</v>
      </c>
      <c r="O25">
        <f t="shared" si="5"/>
        <v>21.068322981366457</v>
      </c>
      <c r="P25">
        <f t="shared" si="5"/>
        <v>20.524390243902438</v>
      </c>
    </row>
    <row r="26" spans="1:16" x14ac:dyDescent="0.2">
      <c r="A26" t="s">
        <v>115</v>
      </c>
      <c r="B26">
        <f t="shared" si="0"/>
        <v>161.22362869198312</v>
      </c>
      <c r="C26">
        <f t="shared" si="0"/>
        <v>113.26264274061991</v>
      </c>
      <c r="D26">
        <f t="shared" si="0"/>
        <v>87.984913793103445</v>
      </c>
      <c r="E26">
        <f t="shared" si="0"/>
        <v>66.717724288840259</v>
      </c>
      <c r="F26">
        <f t="shared" si="2"/>
        <v>50.082595464911577</v>
      </c>
      <c r="G26">
        <f t="shared" ref="G26:P26" si="6">G7/G$12*G18</f>
        <v>37.595202702702707</v>
      </c>
      <c r="H26">
        <f t="shared" si="6"/>
        <v>27.584369449378332</v>
      </c>
      <c r="I26">
        <f t="shared" si="6"/>
        <v>22.802311557788943</v>
      </c>
      <c r="J26">
        <f t="shared" si="6"/>
        <v>17.85290858725762</v>
      </c>
      <c r="K26">
        <f t="shared" si="6"/>
        <v>14.571097560975609</v>
      </c>
      <c r="L26">
        <f t="shared" si="6"/>
        <v>12.612051282051281</v>
      </c>
      <c r="M26">
        <f t="shared" si="6"/>
        <v>11.40625</v>
      </c>
      <c r="N26">
        <f t="shared" si="6"/>
        <v>10.619433198380566</v>
      </c>
      <c r="O26">
        <f t="shared" si="6"/>
        <v>10.267080745341614</v>
      </c>
      <c r="P26">
        <f t="shared" si="6"/>
        <v>10.191056910569104</v>
      </c>
    </row>
    <row r="27" spans="1:16" x14ac:dyDescent="0.2">
      <c r="A27" t="s">
        <v>117</v>
      </c>
      <c r="B27">
        <f t="shared" si="0"/>
        <v>113.20253164556962</v>
      </c>
      <c r="C27">
        <f t="shared" si="0"/>
        <v>85.946166394779766</v>
      </c>
      <c r="D27">
        <f t="shared" si="0"/>
        <v>68.066163793103456</v>
      </c>
      <c r="E27">
        <f t="shared" si="0"/>
        <v>52.900700218818379</v>
      </c>
      <c r="F27">
        <f t="shared" si="2"/>
        <v>41.317307433420865</v>
      </c>
      <c r="G27">
        <f t="shared" ref="G27:P27" si="7">G8/G$12*G19</f>
        <v>32.270270270270274</v>
      </c>
      <c r="H27">
        <f t="shared" si="7"/>
        <v>24.156305506216697</v>
      </c>
      <c r="I27">
        <f t="shared" si="7"/>
        <v>22.381959798994973</v>
      </c>
      <c r="J27">
        <f t="shared" si="7"/>
        <v>19.063711911357341</v>
      </c>
      <c r="K27">
        <f t="shared" si="7"/>
        <v>16.619796747967481</v>
      </c>
      <c r="L27">
        <f t="shared" si="7"/>
        <v>15.335934065934062</v>
      </c>
      <c r="M27">
        <f t="shared" si="7"/>
        <v>14.638687499999998</v>
      </c>
      <c r="N27">
        <f t="shared" si="7"/>
        <v>14.547908232118758</v>
      </c>
      <c r="O27">
        <f t="shared" si="7"/>
        <v>14.590062111801243</v>
      </c>
      <c r="P27">
        <f t="shared" si="7"/>
        <v>14.911138211382111</v>
      </c>
    </row>
    <row r="28" spans="1:16" x14ac:dyDescent="0.2">
      <c r="A28" t="s">
        <v>118</v>
      </c>
      <c r="B28">
        <f t="shared" si="0"/>
        <v>132.556258790436</v>
      </c>
      <c r="C28">
        <f t="shared" si="0"/>
        <v>102.62017400761285</v>
      </c>
      <c r="D28">
        <f t="shared" si="0"/>
        <v>79.90517241379311</v>
      </c>
      <c r="E28">
        <f t="shared" si="0"/>
        <v>62.903719912472646</v>
      </c>
      <c r="F28">
        <f t="shared" si="2"/>
        <v>49.190121883946155</v>
      </c>
      <c r="G28">
        <f t="shared" ref="G28:P28" si="8">G9/G$12*G20</f>
        <v>38.466216216216218</v>
      </c>
      <c r="H28">
        <f t="shared" si="8"/>
        <v>14.262877442273535</v>
      </c>
      <c r="I28">
        <f t="shared" si="8"/>
        <v>27.929547738693465</v>
      </c>
      <c r="J28">
        <f t="shared" si="8"/>
        <v>26.19517543859649</v>
      </c>
      <c r="K28">
        <f t="shared" si="8"/>
        <v>25.092073170731709</v>
      </c>
      <c r="L28">
        <f t="shared" si="8"/>
        <v>24.417582417582416</v>
      </c>
      <c r="M28">
        <f t="shared" si="8"/>
        <v>24.7109375</v>
      </c>
      <c r="N28">
        <f t="shared" si="8"/>
        <v>25.910931174089068</v>
      </c>
      <c r="O28">
        <f t="shared" si="8"/>
        <v>27.287525879917183</v>
      </c>
      <c r="P28">
        <f t="shared" si="8"/>
        <v>28.993902439024389</v>
      </c>
    </row>
    <row r="30" spans="1:16" x14ac:dyDescent="0.2">
      <c r="A30" t="s">
        <v>12</v>
      </c>
      <c r="B30">
        <f>B22*B$12</f>
        <v>0.56430000000000002</v>
      </c>
      <c r="C30">
        <f t="shared" ref="C30:E30" si="9">C22*C$12</f>
        <v>1.9199999999999997</v>
      </c>
      <c r="D30">
        <f t="shared" si="9"/>
        <v>0.37230000000000008</v>
      </c>
      <c r="E30">
        <f t="shared" si="9"/>
        <v>2.3011199999999996</v>
      </c>
      <c r="F30">
        <f t="shared" ref="F30:O30" si="10">G22*G$12</f>
        <v>1.113</v>
      </c>
      <c r="G30">
        <f t="shared" si="10"/>
        <v>0.52010000000000001</v>
      </c>
      <c r="H30">
        <f t="shared" si="10"/>
        <v>1.8994499999999999</v>
      </c>
      <c r="I30">
        <f t="shared" si="10"/>
        <v>0.36229999999999996</v>
      </c>
      <c r="J30">
        <f t="shared" si="10"/>
        <v>2.544</v>
      </c>
      <c r="K30">
        <f t="shared" si="10"/>
        <v>0.57179999999999997</v>
      </c>
      <c r="L30">
        <f t="shared" si="10"/>
        <v>1.68</v>
      </c>
      <c r="M30">
        <f t="shared" si="10"/>
        <v>0.25580000000000003</v>
      </c>
      <c r="N30">
        <f t="shared" si="10"/>
        <v>1.6473100000000001</v>
      </c>
      <c r="O30">
        <f t="shared" si="10"/>
        <v>0.24840000000000001</v>
      </c>
    </row>
    <row r="31" spans="1:16" x14ac:dyDescent="0.2">
      <c r="A31" t="s">
        <v>119</v>
      </c>
      <c r="B31">
        <f t="shared" ref="B31:E36" si="11">B23*B$12</f>
        <v>5.1390000000000002</v>
      </c>
      <c r="C31">
        <f t="shared" si="11"/>
        <v>11.907000000000002</v>
      </c>
      <c r="D31">
        <f t="shared" si="11"/>
        <v>1.7957142857142858</v>
      </c>
      <c r="E31">
        <f t="shared" si="11"/>
        <v>8.3167799999999978</v>
      </c>
      <c r="F31">
        <f t="shared" ref="F31:O31" si="12">G23*G$12</f>
        <v>2.4099999999999997</v>
      </c>
      <c r="G31">
        <f t="shared" si="12"/>
        <v>0.99080000000000001</v>
      </c>
      <c r="H31">
        <f t="shared" si="12"/>
        <v>2.9027249999999998</v>
      </c>
      <c r="I31">
        <f t="shared" si="12"/>
        <v>0.49944444444444452</v>
      </c>
      <c r="J31">
        <f t="shared" si="12"/>
        <v>3.3016666666666667</v>
      </c>
      <c r="K31">
        <f t="shared" si="12"/>
        <v>0.71626499999999982</v>
      </c>
      <c r="L31">
        <f t="shared" si="12"/>
        <v>2.0575000000000001</v>
      </c>
      <c r="M31">
        <f t="shared" si="12"/>
        <v>0.31371428571428578</v>
      </c>
      <c r="N31">
        <f t="shared" si="12"/>
        <v>2.048</v>
      </c>
      <c r="O31">
        <f t="shared" si="12"/>
        <v>0.31195199999999995</v>
      </c>
    </row>
    <row r="32" spans="1:16" x14ac:dyDescent="0.2">
      <c r="A32" t="s">
        <v>11</v>
      </c>
      <c r="B32">
        <f t="shared" si="11"/>
        <v>15.200000000000001</v>
      </c>
      <c r="C32">
        <f t="shared" si="11"/>
        <v>37.154699999999998</v>
      </c>
      <c r="D32">
        <f t="shared" si="11"/>
        <v>5.2856100000000001</v>
      </c>
      <c r="E32">
        <f t="shared" si="11"/>
        <v>23.784600000000001</v>
      </c>
      <c r="F32">
        <f t="shared" ref="F32:O32" si="13">G24*G$12</f>
        <v>6.1434600000000001</v>
      </c>
      <c r="G32">
        <f t="shared" si="13"/>
        <v>2.0430000000000001</v>
      </c>
      <c r="H32">
        <f t="shared" si="13"/>
        <v>6.2069999999999999</v>
      </c>
      <c r="I32">
        <f t="shared" si="13"/>
        <v>0.93920000000000003</v>
      </c>
      <c r="J32">
        <f t="shared" si="13"/>
        <v>5.28</v>
      </c>
      <c r="K32">
        <f t="shared" si="13"/>
        <v>0.98869999999999991</v>
      </c>
      <c r="L32">
        <f t="shared" si="13"/>
        <v>2.4858899999999999</v>
      </c>
      <c r="M32">
        <f t="shared" si="13"/>
        <v>0.33489999999999998</v>
      </c>
      <c r="N32">
        <f t="shared" si="13"/>
        <v>1.9541199999999999</v>
      </c>
      <c r="O32">
        <f t="shared" si="13"/>
        <v>0.27539999999999998</v>
      </c>
    </row>
    <row r="33" spans="1:15" x14ac:dyDescent="0.2">
      <c r="A33" t="s">
        <v>60</v>
      </c>
      <c r="B33">
        <f t="shared" si="11"/>
        <v>25.08</v>
      </c>
      <c r="C33">
        <f t="shared" si="11"/>
        <v>53.11999999999999</v>
      </c>
      <c r="D33">
        <f t="shared" si="11"/>
        <v>6.827</v>
      </c>
      <c r="E33">
        <f t="shared" si="11"/>
        <v>28.26</v>
      </c>
      <c r="F33">
        <f t="shared" ref="F33:O33" si="14">G25*G$12</f>
        <v>6.5469999999999997</v>
      </c>
      <c r="G33">
        <f t="shared" si="14"/>
        <v>1.9890000000000001</v>
      </c>
      <c r="H33">
        <f t="shared" si="14"/>
        <v>6.6747800000000002</v>
      </c>
      <c r="I33">
        <f t="shared" si="14"/>
        <v>1.0554599999999998</v>
      </c>
      <c r="J33">
        <f t="shared" si="14"/>
        <v>6.4240000000000004</v>
      </c>
      <c r="K33">
        <f t="shared" si="14"/>
        <v>1.3129999999999999</v>
      </c>
      <c r="L33">
        <f t="shared" si="14"/>
        <v>3.6332999999999998</v>
      </c>
      <c r="M33">
        <f t="shared" si="14"/>
        <v>0.53410000000000002</v>
      </c>
      <c r="N33">
        <f t="shared" si="14"/>
        <v>3.3919999999999995</v>
      </c>
      <c r="O33">
        <f t="shared" si="14"/>
        <v>0.50490000000000002</v>
      </c>
    </row>
    <row r="34" spans="1:15" x14ac:dyDescent="0.2">
      <c r="A34" t="s">
        <v>115</v>
      </c>
      <c r="B34">
        <f t="shared" si="11"/>
        <v>38.21</v>
      </c>
      <c r="C34">
        <f t="shared" si="11"/>
        <v>69.430000000000007</v>
      </c>
      <c r="D34">
        <f t="shared" si="11"/>
        <v>8.1649999999999991</v>
      </c>
      <c r="E34">
        <f t="shared" si="11"/>
        <v>30.49</v>
      </c>
      <c r="F34">
        <f t="shared" ref="F34:O34" si="15">G26*G$12</f>
        <v>5.5640900000000002</v>
      </c>
      <c r="G34">
        <f t="shared" si="15"/>
        <v>1.5529999999999999</v>
      </c>
      <c r="H34">
        <f t="shared" si="15"/>
        <v>4.5376599999999998</v>
      </c>
      <c r="I34">
        <f t="shared" si="15"/>
        <v>0.64449000000000012</v>
      </c>
      <c r="J34">
        <f t="shared" si="15"/>
        <v>3.5844899999999997</v>
      </c>
      <c r="K34">
        <f t="shared" si="15"/>
        <v>0.68861799999999995</v>
      </c>
      <c r="L34">
        <f t="shared" si="15"/>
        <v>1.825</v>
      </c>
      <c r="M34">
        <f t="shared" si="15"/>
        <v>0.26229999999999998</v>
      </c>
      <c r="N34">
        <f t="shared" si="15"/>
        <v>1.653</v>
      </c>
      <c r="O34">
        <f t="shared" si="15"/>
        <v>0.25069999999999998</v>
      </c>
    </row>
    <row r="35" spans="1:15" x14ac:dyDescent="0.2">
      <c r="A35" t="s">
        <v>117</v>
      </c>
      <c r="B35">
        <f t="shared" si="11"/>
        <v>26.829000000000001</v>
      </c>
      <c r="C35">
        <f t="shared" si="11"/>
        <v>52.684999999999995</v>
      </c>
      <c r="D35">
        <f t="shared" si="11"/>
        <v>6.3165400000000007</v>
      </c>
      <c r="E35">
        <f t="shared" si="11"/>
        <v>24.175619999999999</v>
      </c>
      <c r="F35">
        <f t="shared" ref="F35:O35" si="16">G27*G$12</f>
        <v>4.7760000000000007</v>
      </c>
      <c r="G35">
        <f t="shared" si="16"/>
        <v>1.3599999999999999</v>
      </c>
      <c r="H35">
        <f t="shared" si="16"/>
        <v>4.4540100000000002</v>
      </c>
      <c r="I35">
        <f t="shared" si="16"/>
        <v>0.68820000000000003</v>
      </c>
      <c r="J35">
        <f t="shared" si="16"/>
        <v>4.08847</v>
      </c>
      <c r="K35">
        <f t="shared" si="16"/>
        <v>0.83734199999999981</v>
      </c>
      <c r="L35">
        <f t="shared" si="16"/>
        <v>2.3421899999999996</v>
      </c>
      <c r="M35">
        <f t="shared" si="16"/>
        <v>0.35933333333333328</v>
      </c>
      <c r="N35">
        <f t="shared" si="16"/>
        <v>2.3490000000000002</v>
      </c>
      <c r="O35">
        <f t="shared" si="16"/>
        <v>0.36681399999999992</v>
      </c>
    </row>
    <row r="36" spans="1:15" x14ac:dyDescent="0.2">
      <c r="A36" t="s">
        <v>118</v>
      </c>
      <c r="B36">
        <f t="shared" si="11"/>
        <v>31.415833333333332</v>
      </c>
      <c r="C36">
        <f t="shared" si="11"/>
        <v>62.906166666666671</v>
      </c>
      <c r="D36">
        <f t="shared" si="11"/>
        <v>7.4152000000000005</v>
      </c>
      <c r="E36">
        <f t="shared" si="11"/>
        <v>28.747</v>
      </c>
      <c r="F36">
        <f t="shared" ref="F36:O36" si="17">G28*G$12</f>
        <v>5.6929999999999996</v>
      </c>
      <c r="G36">
        <f t="shared" si="17"/>
        <v>0.80299999999999994</v>
      </c>
      <c r="H36">
        <f t="shared" si="17"/>
        <v>5.5579799999999997</v>
      </c>
      <c r="I36">
        <f t="shared" si="17"/>
        <v>0.9456458333333333</v>
      </c>
      <c r="J36">
        <f t="shared" si="17"/>
        <v>6.17265</v>
      </c>
      <c r="K36">
        <f t="shared" si="17"/>
        <v>1.3331999999999999</v>
      </c>
      <c r="L36">
        <f t="shared" si="17"/>
        <v>3.9537499999999999</v>
      </c>
      <c r="M36">
        <f t="shared" si="17"/>
        <v>0.64</v>
      </c>
      <c r="N36">
        <f t="shared" si="17"/>
        <v>4.3932916666666664</v>
      </c>
      <c r="O36">
        <f t="shared" si="17"/>
        <v>0.71324999999999994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Jocum 2016</vt:lpstr>
      <vt:lpstr>688</vt:lpstr>
      <vt:lpstr>278</vt:lpstr>
      <vt:lpstr>QLO-1</vt:lpstr>
      <vt:lpstr>Compiled 2017</vt:lpstr>
      <vt:lpstr>Sheet6</vt:lpstr>
    </vt:vector>
  </TitlesOfParts>
  <Company>Union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Kurt Hollocher</cp:lastModifiedBy>
  <dcterms:created xsi:type="dcterms:W3CDTF">2017-10-19T19:49:17Z</dcterms:created>
  <dcterms:modified xsi:type="dcterms:W3CDTF">2017-10-30T19:30:57Z</dcterms:modified>
</cp:coreProperties>
</file>